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codeName="ThisWorkbook" defaultThemeVersion="124226"/>
  <mc:AlternateContent xmlns:mc="http://schemas.openxmlformats.org/markup-compatibility/2006">
    <mc:Choice Requires="x15">
      <x15ac:absPath xmlns:x15ac="http://schemas.microsoft.com/office/spreadsheetml/2010/11/ac" url="https://case.sharepoint.com/sites/businessoffice/Shared Documents/Sarah/ASA/"/>
    </mc:Choice>
  </mc:AlternateContent>
  <xr:revisionPtr revIDLastSave="41" documentId="8_{1B5508AE-BDB5-7646-B081-E9659C2526BF}" xr6:coauthVersionLast="45" xr6:coauthVersionMax="45" xr10:uidLastSave="{3EE8F195-0D3F-6F4C-9A67-E208317F2C85}"/>
  <bookViews>
    <workbookView xWindow="3500" yWindow="2880" windowWidth="25200" windowHeight="13720"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3" l="1"/>
  <c r="B6" i="13"/>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K22" i="22"/>
  <c r="J20" i="22"/>
  <c r="L19" i="16" s="1"/>
  <c r="H20" i="22"/>
  <c r="J19" i="16" s="1"/>
  <c r="G20" i="22"/>
  <c r="I19" i="16" s="1"/>
  <c r="G22" i="22"/>
  <c r="F20" i="22"/>
  <c r="H19" i="16" s="1"/>
  <c r="E20" i="22"/>
  <c r="G19" i="16"/>
  <c r="D20" i="22"/>
  <c r="F19" i="16" s="1"/>
  <c r="C20" i="22"/>
  <c r="E19" i="16" s="1"/>
  <c r="K11" i="22"/>
  <c r="M18" i="16" s="1"/>
  <c r="J11" i="22"/>
  <c r="L18" i="16" s="1"/>
  <c r="I11" i="22"/>
  <c r="K18" i="16" s="1"/>
  <c r="I23" i="22"/>
  <c r="I27" i="22" s="1"/>
  <c r="I30" i="22" s="1"/>
  <c r="K23" i="16" s="1"/>
  <c r="H11" i="22"/>
  <c r="J18" i="16" s="1"/>
  <c r="H13" i="22"/>
  <c r="G11" i="22"/>
  <c r="I18" i="16" s="1"/>
  <c r="G23" i="22"/>
  <c r="G27" i="22" s="1"/>
  <c r="G30" i="22" s="1"/>
  <c r="I23" i="16" s="1"/>
  <c r="F11" i="22"/>
  <c r="H18" i="16" s="1"/>
  <c r="F13" i="22"/>
  <c r="E11" i="22"/>
  <c r="E23" i="22" s="1"/>
  <c r="E27" i="22" s="1"/>
  <c r="E30" i="22" s="1"/>
  <c r="G23" i="16" s="1"/>
  <c r="G18" i="16"/>
  <c r="D11" i="22"/>
  <c r="D13" i="22" s="1"/>
  <c r="F18" i="16"/>
  <c r="C11" i="22"/>
  <c r="E18" i="16" s="1"/>
  <c r="D26" i="11"/>
  <c r="K27" i="3"/>
  <c r="K30" i="3" s="1"/>
  <c r="K34" i="3" s="1"/>
  <c r="J27" i="3"/>
  <c r="J30" i="3" s="1"/>
  <c r="J34" i="3" s="1"/>
  <c r="H27" i="3"/>
  <c r="H30" i="3" s="1"/>
  <c r="H34" i="3" s="1"/>
  <c r="G27" i="3"/>
  <c r="G30" i="3"/>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E13" i="22"/>
  <c r="G13" i="22"/>
  <c r="F23" i="22"/>
  <c r="F27" i="22" s="1"/>
  <c r="F30" i="22" s="1"/>
  <c r="H23" i="16" s="1"/>
  <c r="E22" i="22" l="1"/>
  <c r="F22" i="22"/>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t>
        </r>
      </text>
    </comment>
    <comment ref="G22" authorId="1" shapeId="0" xr:uid="{00000000-0006-0000-0000-000003000000}">
      <text>
        <r>
          <rPr>
            <b/>
            <sz val="9"/>
            <color rgb="FF000000"/>
            <rFont val="Tahoma"/>
            <family val="2"/>
          </rPr>
          <t xml:space="preserve">A substitute teacher does not qualify as a certificated employee unless they hold a certificate/license to teach.  A substitute teacher license does not qualify as certificate/license to teach.  </t>
        </r>
        <r>
          <rPr>
            <sz val="9"/>
            <color rgb="FF000000"/>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"2019-2020":  https://www.isbe.net/Pages/Fall-Enrollment-Counts.aspx</t>
        </r>
        <r>
          <rPr>
            <sz val="8"/>
            <color indexed="81"/>
            <rFont val="Tahoma"/>
            <family val="2"/>
          </rPr>
          <t xml:space="preserve"> </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<sst xmlns="http://schemas.openxmlformats.org/spreadsheetml/2006/main" count="430" uniqueCount="379">
  <si>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</si>
  <si>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</si>
  <si>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</si>
  <si>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</si>
  <si>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</si>
  <si>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</si>
  <si>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</si>
  <si>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</si>
  <si>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</si>
  <si>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</si>
  <si>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</si>
  <si>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</si>
  <si>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</si>
  <si>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</si>
  <si>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</si>
  <si>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</si>
  <si>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</si>
  <si>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</si>
  <si>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</si>
  <si>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</si>
  <si>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</si>
  <si>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</si>
  <si>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</si>
  <si>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</si>
  <si>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</si>
  <si>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</si>
  <si>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</si>
  <si>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</si>
  <si>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</si>
  <si>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</si>
  <si>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</si>
  <si>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</si>
  <si>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</si>
  <si>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</si>
  <si>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</si>
  <si>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</si>
  <si>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</si>
  <si>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</si>
  <si>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</si>
  <si>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</si>
  <si>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</si>
  <si>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</si>
  <si>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</si>
  <si>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</si>
  <si>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</si>
  <si>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</si>
  <si>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</si>
  <si>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</si>
  <si>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</si>
  <si>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</si>
  <si>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</si>
  <si>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</si>
  <si>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</si>
  <si>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</si>
  <si>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</si>
  <si>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</si>
  <si>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</si>
  <si>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</si>
  <si>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</si>
  <si>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</si>
  <si>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</si>
  <si>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</si>
  <si>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</si>
  <si>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</si>
  <si>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</si>
  <si>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</si>
  <si>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</si>
  <si>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</si>
  <si>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</si>
  <si>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</si>
  <si>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</si>
  <si>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</si>
  <si>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</si>
  <si>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</si>
  <si>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</si>
  <si>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</si>
  <si>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</si>
  <si>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</si>
  <si>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</si>
  <si>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</si>
  <si>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</si>
  <si>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</si>
  <si>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</si>
  <si>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</si>
  <si>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</si>
  <si>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</si>
  <si>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</si>
  <si>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</si>
  <si>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</si>
  <si>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</si>
  <si>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</si>
  <si>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</si>
  <si>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</si>
  <si>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</si>
  <si>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</si>
  <si>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</si>
  <si>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</si>
  <si>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</si>
  <si>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</si>
  <si>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</si>
  <si>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</si>
  <si>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</si>
  <si>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</si>
  <si>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</si>
  <si>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</si>
  <si>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</si>
  <si>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</si>
  <si>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</si>
  <si>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</si>
  <si>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</si>
  <si>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</si>
  <si>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</si>
  <si>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</si>
  <si>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</si>
  <si>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</si>
  <si>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</si>
  <si>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</si>
  <si>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</si>
  <si>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</si>
  <si>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</si>
  <si>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</si>
  <si>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</si>
  <si>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</si>
  <si>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</si>
  <si>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</si>
  <si>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</si>
  <si>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</si>
  <si>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</si>
  <si>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</si>
  <si>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</si>
  <si>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</si>
  <si>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</si>
  <si>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</si>
  <si>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</si>
  <si>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</si>
  <si>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</si>
  <si>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</si>
  <si>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</si>
  <si>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</si>
  <si>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</si>
  <si>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</si>
  <si>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</si>
  <si>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</si>
  <si>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</si>
  <si>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</si>
  <si>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</si>
  <si>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</si>
  <si>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</si>
  <si>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</si>
  <si>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</si>
  <si>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</si>
  <si>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</si>
  <si>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</si>
  <si>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</si>
  <si>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</si>
  <si>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</si>
  <si>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</si>
  <si>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</si>
  <si>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</si>
  <si>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</si>
  <si>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</si>
  <si>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</si>
  <si>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</si>
  <si>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</si>
  <si>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</si>
  <si>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</si>
  <si>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</si>
  <si>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</si>
  <si>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</si>
  <si>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</si>
  <si>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</si>
  <si>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</si>
  <si>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</si>
  <si>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</si>
  <si>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</si>
  <si>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</si>
  <si>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</si>
  <si>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</si>
  <si>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</si>
  <si>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</si>
  <si>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</si>
  <si>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</si>
  <si>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</si>
  <si>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</si>
  <si>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</si>
  <si>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</si>
  <si>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</si>
  <si>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</si>
  <si>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</si>
  <si>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</si>
  <si>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</si>
  <si>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</si>
  <si>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t>GROSS PAYMENT FOR CERTIFIDE PERSONNEL</t>
  </si>
  <si>
    <t>GROSS PAYMENT FOR NON-CERTIFIED PERSONNEL</t>
  </si>
  <si>
    <t>YES</t>
  </si>
  <si>
    <t>AS OF JUNE 30, 2020</t>
  </si>
  <si>
    <t>Beginning Fund Balances - July 1, 2019</t>
  </si>
  <si>
    <t>Ending Fund Balances June 30, 2020</t>
  </si>
  <si>
    <t>AND CHANGES IN FUND BALANCE - FOR YEAR ENDING JUNE 30, 2020</t>
  </si>
  <si>
    <t>ANNUAL STATEMENT OF AFFAIRS SUMMARY FOR FISCAL YEAR ENDING JUNE 30, 2020</t>
  </si>
  <si>
    <t>Statement of Operations as of June 30, 2020</t>
  </si>
  <si>
    <t>Copies of the detailed Annual Statement of Affairs for the Fiscal Year Ending June 30, 2020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</si>
  <si>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2020</t>
    </r>
    <r>
      <rPr>
        <sz val="8"/>
        <rFont val="Arial"/>
        <family val="2"/>
      </rPr>
      <t xml:space="preserve">, will be posted on the Illinois State Board of Education's website@ </t>
    </r>
    <r>
      <rPr>
        <b/>
        <sz val="8"/>
        <rFont val="Arial"/>
        <family val="2"/>
      </rPr>
      <t>www.isbe.net.</t>
    </r>
  </si>
  <si>
    <t>INSTRUCTIONS:  Double click attached document "Contracts Exceeding $25,000 Guidance" (pdf) below for additional guidance and definitions.</t>
  </si>
  <si>
    <t>ISBE 50-37 (07/2020)</t>
  </si>
  <si>
    <t>TOTAL LONG-TERM DEBT OUTSTANDING AS OF June 30, 2020</t>
  </si>
  <si>
    <t>REPORT ON CONTRACTS EXCEEDING $25,000 AWARDED DURING FY2020</t>
  </si>
  <si>
    <r>
      <t>ITEM 1. –</t>
    </r>
    <r>
      <rPr>
        <sz val="10"/>
        <color indexed="8"/>
        <rFont val="Arial"/>
        <family val="2"/>
      </rPr>
      <t xml:space="preserve"> Count only contracts where the consideration exceeds $25,000 over the life of the contract and that were awarded during FY2020 and record the number below in the space provided. Do not include: (1) multi-year contracts awarded prior to FY2020;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</si>
  <si>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FY2020 to minority, female, disabled or local contractors and record the number below in the space provided. Do not include: (1) multi-year contracts awarded prior to FY2020; (2) collective bargaining agreements with district employee groups; and (3) personal services contracts with individual district employees.</t>
    </r>
  </si>
  <si>
    <t>Cooperative Association for Special Eduation</t>
  </si>
  <si>
    <t>19-022-0150-61</t>
  </si>
  <si>
    <t>22W600 Butterfield Road, Glen Ellyn, IL 60137</t>
  </si>
  <si>
    <t>DuPage</t>
  </si>
  <si>
    <t>Shaw Media - Suburban Group</t>
  </si>
  <si>
    <t xml:space="preserve">22W600 Butterfield Road, Glen Ellyn, IL 60137			</t>
  </si>
  <si>
    <t xml:space="preserve">630-942-5600	</t>
  </si>
  <si>
    <t>8:00am-4:30pm</t>
  </si>
  <si>
    <t>Aberman, Alexa
Abruzino, Amanda
Agliato, Michelle
Alfieri, Carly
Atkinson-Cepeda, Patricia
Baggot, Michael
Ballardini, Kevin
Baloun, John C
Barry, Jennifer
Bays, Savannah
Blazina, Zilda
Bocek, Kathryn
Boyd, Mattie
Burgess, Deanne
Burnett, Emily
Bushong Quinones, Stephanie
Bytnar, Lauren
Carey, Grace
Connolly, Nancy
Culver, Kourtney
DeCraene, Alexandra
Denney, Alexandra
Douglas, Michael
Dozier, Denyse
Dunne, Erin
Filkowski, Heather
Fitch, Stephanie
Fraser, Mary
Gates, Rachael
Gillis, Christine
Gorecki, Alyssa
Green, Janet S
Guidotti, Anabel
Haidar, Waad
Halden, Amy
Hansen, Patricia
Hayden, Elizabeth
Hogan, Christopher
Johnson, Katherine
Kennedy, Katelyn
Kern, Jacqueline
Konrath, Kalyn
Lawinger, Sandra
Lesnik, Molly
Madden, Tammi
Maloney, Erin
Marcheschi, Nicole
Martino, Paige
McCluskey, Heather
Minelli, Zachary
Moran, Caitlin
Mory, Melanie
Mueller, Nichole
Muralles, Ivonne
Nardella, Michele
Nelson, Leah
OHern, Kaitlin
Payne, Kristin
Puckett, Karen
Quilico, Kaitleen
Ramirez, Julie
Rogers, Catherine
Rusk, Lauren
Savegnago, Alesia
Schulte, Michelle
Segura, Stephanie
Sinkule, Maria
Smith, Britelle
Spencer, Julia
Stelmar, Alexia
Strock, Emma-Leigh
Upshaw, Anissa
Wahlman, Maureen
Walker, Abigail
Walsh, Erin
Wankel, Kimberly
Wiemann, Kourtney
Wilson, Samuel R
Ziegler, Raymond
Zydlo, Jennifer</t>
  </si>
  <si>
    <t>Anderson, Emily M
Grabko, Kiley
Hansen, Julie
Lafser, Erin
Witherspoon, Yolanda</t>
  </si>
  <si>
    <t>Cappetta, Quinn
Dillon, Nicole
Eden, Dana
Frangella, Jill
Hobbs, Rachel
Israel-Tapella, Nahrain
Koch, Allison
Krella, Dana
Lavin, Keith
Lesnik, Stephanie
Mehalek, Lauren
Miller, Caitlin
Mora, Christina
Nylec, Jenna
Passaris, Niki
Politzer, Vicki
Scott, Alexus
Taraska, Kathleen
Tarver, William
VandenBranden, Kaarin
Witt, Lauren</t>
  </si>
  <si>
    <t>Avila, Etta
Bauer, Laura M
Beck, Samantha
Braheny, Stephanie
Budz, Michelle
Carrera, Amy
Cernauske, Alicia
Conley, Rachel
Dole, Blake
Fetscher, Catherine
Gagen, Kelly
Giosta, Alexandra
Harrison, Jessica
Harter, Elizabeth
Jeziorny, Sarah
Kearney, Kimberli
King, Kathryn
Korzenecki, Anne
Kurschinski, Peggy Sue
Lauer, Jill Witkov
Lenzen, Lauren
Losch, Jenna C
Maciejewski, Robyn
Matuzik, Dominika
Mina, Robin F
Morley, Christina
Munch, Lauren
Norman, Nicole
ODonnell, Kelly
Pappas Kapsaskis, Effie
Rix, Kristin
Scantlen, Robin L
Siegel, Lindsey
Simek, Stacy
Stumpf, Nichole
Sullivan, Sherilyn
Tate, Jennifer
Vackicev, Stephanie
Vecellio, Hope Hillock
Zuchowski, Deanna</t>
  </si>
  <si>
    <t>Austin, Catherine M
Becker, Tiffany
Bell, Mary W
Borri, Kimberly A
Botterman-Goetz, Lisa
Burton, Maureen Fahey
Caccamo, Kathryn
Catanese, Debra Beagley
Cotter, Linda
DiGiacomo, Barbara
Dircks-Kolany, Jill L
Furbush, Mary
Goolish, Christine A
Graham, Kara
Greenagel, Pamela
Hendzel, Marguerite
Johnson, Lisa M
Kaczmarek, Amie
Knowles, Terra
Kreller, Kathleen
Kunce, Tracy
Long, Melinda
Luedtke, Rebecca
Mack, Tracy
Mazur, Melanie
McCarthy, Tara J
McReynolds, Jill
Money, Jeffrey G
Palermo, Luilia
Polinski, Lisa
Safien, Grace
Scharinger, Michelle
Sharkey, Tricia M
Sledz, Kathleen A
Smith, Melinda V
Stephen, Wendy
Stewart-Walker, Dawn
Struebing, Stacy K
VonDeBur, Maureen
Walters, Jessica
Westra, Kerri J
Zaboth, Ken E</t>
  </si>
  <si>
    <t>Brendel, Jerome</t>
  </si>
  <si>
    <t>Cassidy, Cynthia</t>
  </si>
  <si>
    <t>Haugh, Sandra M</t>
  </si>
  <si>
    <t>Layer, Barbara A</t>
  </si>
  <si>
    <t>Adkins, Jonathan
Alston, Kimberly
Ami, Vahida
Arms, Justin
Bauer, Allen
Beltramo, Julie
Bofah, Judith
Brach, Kristen
Brendel, Jerome
Cain, Kimberly
Cassidy, Cynthia
Clousing, Nikolai
Costello, Kyle
Delporte, Rachael
Diaz, Antonio
Elias, Leticia
Farid, Sadaf
Feaster, Donna
Fernandes, Angela
Gibbons, Kathryn
Giovingo, Sharon
Gonzalez, Blanca
Gonzalez, Evelin
Gonzalez-Tapia, Abigail
Hallihan, Tammy
Haque, Sufia
Haugh, Sandra M
Hernandez, Jessica
Holmes, Brittany
Iffath, Bader
Johnson, Belen
Khan, Talath
Kramer, Diane
Krawczyk, Hannah
Kreisher, Sharon
Kressner, Nicolette
Kurzeja, Janine
Larson, Debra
Layer, Barbara A
Ledet, Jennifer
Locklear, Debra L
Malachi, Mary
Marshall, Philip Garret
Marszalik, Deborah M
Marszalik, Michael
Mata, Teri
McCarty, Cynthia
Mendez, Rocio
Meyer, Thomas P
Mosier, Pamela
Murphy, Hannah
Peshtani, Reana
Rauch, Susan
Rossi, Mallory
Rothlisberger, Susan
Sanchez, Elsy
Schaefer, Annemarie
Schaefer, Kimberly
Scharf, Christine
Schmidt, Kristine
Seelinger, Dustin
Sheth, Meenaxi
Stein, Deborah
Swaback, Carla
Thomas, Monica
Toman, Kathleen
Trapani-Os, Wendy
Underdown, Kaitlin
Vickers, Scott
Volk, Karen
Wagner, Patricia
White, Margaret
Wiener, Amy
Wunsch, Julia
Zondor, Matthew</t>
  </si>
  <si>
    <t>Baron, Krysten
Bradfield, Jennifer
Chavez, Araceli
Denney, Patricia
Gambrel, Michele
Girves, Nicolle
Greenleaf, Darcy
Harris, Emma
Jones, Jacqueline
Klaric, Joyce
LaForest, Amy
McCuen, Anna M
McGowan, Diane M
Morris, Kathleen M
Nadeau, Debbie
Novak, Maureen Y
Pohlmeyer, Kerry
Santore, Theresa
Schulze, Susan K</t>
  </si>
  <si>
    <t>Andrzejewski, Alisa
Barickman, Elizabeth
Brenza, Marie
Canfield, Yoon
Carlson, Mari
Chafekar, Rashmi S
Chance, Laura
Drungelo, Diane
Fuys, Carol
Gibbons, Kari
Ingersoll, Roseann
Jordan, Jenna
Kundra, Neena
Lubieniecki, Chloe
Molloy, Erin
Moscoso-Friedman, Sandra
Paneque, Nicole
Ramos, Irene
Riemer, Janice
Rodriguez, Jovenae
Rodriguez, Marilyn
Rogalski, Angela
Sierra, Cynthia
Stava, Lindsay
Stralko, Mary Beth
YarKhan, Naazish</t>
  </si>
  <si>
    <t>Ankarstad, Sara
Blanks, Vanessa
Crites, Christina
Dunham, Jennifer
Fletcher, Kayla
Grimm, Rebekah
Jones, Caron M
Juda, Mary Pauley
Kilian, Matthew
Maupin-Szweda, Sherri A
Milewski, Michelle
Montgomery Fate, Carol
Syregelas, Kimberly S
Vitale, Lenell
Woltman, Jeanine
Zimmerman, Jeffrey                                                 Colley, Diane
Cyr, Mary
Dambrosio, Cindy
Feltault, Gail
Lager, Sarah
Modzelewski, Beth
Obremski, Beth
Quirk, Maureen
Ruge, Jane
Segatti, Julie
Szatalowicz, Karen
Tomasello, Cynthia L
Wallenberg, Debra K</t>
  </si>
  <si>
    <t>Adaptive Mall</t>
  </si>
  <si>
    <t>Albertsons Safeway</t>
  </si>
  <si>
    <t>Asma Jarad</t>
  </si>
  <si>
    <t>Atchley, Theresa</t>
  </si>
  <si>
    <t>Catherine Pearlman</t>
  </si>
  <si>
    <t>Creager Press</t>
  </si>
  <si>
    <t>Department of Financial &amp; Prof Regulation</t>
  </si>
  <si>
    <t>DuPage ROE</t>
  </si>
  <si>
    <t>e3 Gordon Stowe</t>
  </si>
  <si>
    <t>Erikson Institute</t>
  </si>
  <si>
    <t>Franczek</t>
  </si>
  <si>
    <t>Havalah Teaman Interpreting</t>
  </si>
  <si>
    <t>IASBO</t>
  </si>
  <si>
    <t>Laura M. Kostomiris</t>
  </si>
  <si>
    <t>LRP Publications</t>
  </si>
  <si>
    <t>Marta, Elizabeth</t>
  </si>
  <si>
    <t>Phillips Flowers And Gifts</t>
  </si>
  <si>
    <t>School Specialty</t>
  </si>
  <si>
    <t>Sign Language Interprters Inc.</t>
  </si>
  <si>
    <t>Smigel, Sandi</t>
  </si>
  <si>
    <t>UCP Infinitec Training Department</t>
  </si>
  <si>
    <t>USI</t>
  </si>
  <si>
    <t>WPS</t>
  </si>
  <si>
    <t>American Taxi</t>
  </si>
  <si>
    <t>AmericanEagle.com</t>
  </si>
  <si>
    <t>Apple</t>
  </si>
  <si>
    <t>ATI</t>
  </si>
  <si>
    <t>Brechts Database Solutions</t>
  </si>
  <si>
    <t>Citadel Information Management</t>
  </si>
  <si>
    <t>Closing The Gap</t>
  </si>
  <si>
    <t>Control Bionics</t>
  </si>
  <si>
    <t>DuPage County R.O.E.</t>
  </si>
  <si>
    <t>Healthpro Heritage</t>
  </si>
  <si>
    <t>Hill Rom - Remit</t>
  </si>
  <si>
    <t>Hinckley Springs</t>
  </si>
  <si>
    <t>IASA</t>
  </si>
  <si>
    <t>IASB</t>
  </si>
  <si>
    <t>Illinois State Police</t>
  </si>
  <si>
    <t>IPMG</t>
  </si>
  <si>
    <t>JAMF Software, LLC</t>
  </si>
  <si>
    <t>KC Printing</t>
  </si>
  <si>
    <t>LASEC</t>
  </si>
  <si>
    <t>Master Teacher, The</t>
  </si>
  <si>
    <t>NCPERS Group Life Insurance</t>
  </si>
  <si>
    <t>NTDSE</t>
  </si>
  <si>
    <t>Oaktree Products</t>
  </si>
  <si>
    <t>Pamela M. Radford, Ph D.</t>
  </si>
  <si>
    <t>Pitney Bowes/Purchase Power</t>
  </si>
  <si>
    <t>Rothbart Realty Company</t>
  </si>
  <si>
    <t>Shaw Media</t>
  </si>
  <si>
    <t>ULINE</t>
  </si>
  <si>
    <t>Waste Management</t>
  </si>
  <si>
    <t>Acellus Learning</t>
  </si>
  <si>
    <t>Amazon</t>
  </si>
  <si>
    <t>AT &amp; T</t>
  </si>
  <si>
    <t>Baker Tilly Virchow Krause, LLP</t>
  </si>
  <si>
    <t>Barrett, Joyce</t>
  </si>
  <si>
    <t>BMO Harris Bank</t>
  </si>
  <si>
    <t>BrightStar Care of Cent DuPage</t>
  </si>
  <si>
    <t>Brinker, Mary K</t>
  </si>
  <si>
    <t>CaptionAccess LLC</t>
  </si>
  <si>
    <t>Carter, Nancy</t>
  </si>
  <si>
    <t>CASE Education Association Dues</t>
  </si>
  <si>
    <t>Citi Cards</t>
  </si>
  <si>
    <t>Citywide Building Maintenance</t>
  </si>
  <si>
    <t>Comcast Business</t>
  </si>
  <si>
    <t>ComEd</t>
  </si>
  <si>
    <t>Crisis Prevention Institute Inc.</t>
  </si>
  <si>
    <t>Cumberland Therapy Services</t>
  </si>
  <si>
    <t>District #15</t>
  </si>
  <si>
    <t>District #16</t>
  </si>
  <si>
    <t>District #41</t>
  </si>
  <si>
    <t>District #44</t>
  </si>
  <si>
    <t>District #89</t>
  </si>
  <si>
    <t>District #93</t>
  </si>
  <si>
    <t>Diversified Benefit Services, Inc.</t>
  </si>
  <si>
    <t>Dr. Amy Laurant</t>
  </si>
  <si>
    <t>Dr. Chris Willard</t>
  </si>
  <si>
    <t>Engler Callaway Baasten &amp; Sraga LLC</t>
  </si>
  <si>
    <t>Fast Signs</t>
  </si>
  <si>
    <t>First Communications</t>
  </si>
  <si>
    <t>Fox Valley Fire and Safety</t>
  </si>
  <si>
    <t>Frontline Technologies Group, LLC</t>
  </si>
  <si>
    <t>Gesell, Julie</t>
  </si>
  <si>
    <t>Gifford, Linda</t>
  </si>
  <si>
    <t>Glen Ellyn Storage Corp.</t>
  </si>
  <si>
    <t>GLENDALE LAKES GOLF CLUB</t>
  </si>
  <si>
    <t>Gordon, Steve</t>
  </si>
  <si>
    <t>Grant Thornton LLP</t>
  </si>
  <si>
    <t>Green, Janet</t>
  </si>
  <si>
    <t>Harper Collins Publishers</t>
  </si>
  <si>
    <t>Hawthorn Associates of Lake County, LLC</t>
  </si>
  <si>
    <t>Hubbell, Linnea</t>
  </si>
  <si>
    <t>Huitt, Lorene</t>
  </si>
  <si>
    <t>Il Dept Revenue</t>
  </si>
  <si>
    <t>Illinois Municipal Retirement Fund</t>
  </si>
  <si>
    <t>Innovention System, LLC</t>
  </si>
  <si>
    <t>INVO Healthcare Assoc.</t>
  </si>
  <si>
    <t>ISDLAF - School Employees Loss Fund</t>
  </si>
  <si>
    <t>IT Savvy</t>
  </si>
  <si>
    <t>Jennifer Abrams</t>
  </si>
  <si>
    <t>JTC Technologies, LLC</t>
  </si>
  <si>
    <t>Kafkes, Anastasia</t>
  </si>
  <si>
    <t>Kapicak, Norine</t>
  </si>
  <si>
    <t>Legat Architects</t>
  </si>
  <si>
    <t>Lowery McDonnell Co.</t>
  </si>
  <si>
    <t>Michele Borba</t>
  </si>
  <si>
    <t>Microfilm Enterprises</t>
  </si>
  <si>
    <t>Molitor, Elizabeth</t>
  </si>
  <si>
    <t>National Seating &amp; Mobility Inc. REMIT</t>
  </si>
  <si>
    <t>NEDSRA</t>
  </si>
  <si>
    <t>News-2-You</t>
  </si>
  <si>
    <t>Nicor Gas</t>
  </si>
  <si>
    <t>Northwestern Illinois Association</t>
  </si>
  <si>
    <t>NSSEO</t>
  </si>
  <si>
    <t>OBrien, Denise</t>
  </si>
  <si>
    <t>Oticon Inc</t>
  </si>
  <si>
    <t>Pearson Education Inc.</t>
  </si>
  <si>
    <t>Phonak LLC</t>
  </si>
  <si>
    <t>Piechota, Kim</t>
  </si>
  <si>
    <t>PPR, LLC</t>
  </si>
  <si>
    <t>Proven Business Systems</t>
  </si>
  <si>
    <t>Quill Corp REMIT</t>
  </si>
  <si>
    <t>R. King Construction, Inc.</t>
  </si>
  <si>
    <t>Raising Happiness LLC</t>
  </si>
  <si>
    <t>Reliance Standard</t>
  </si>
  <si>
    <t>Rhythmworks Music Therapy, LLC</t>
  </si>
  <si>
    <t>Rifton Equipment</t>
  </si>
  <si>
    <t>Ross Greene</t>
  </si>
  <si>
    <t>SASED</t>
  </si>
  <si>
    <t>SLJ Properties L.L.C.</t>
  </si>
  <si>
    <t>Sodexho, Inc &amp; Affiliates</t>
  </si>
  <si>
    <t>Solid State Business Systems</t>
  </si>
  <si>
    <t>Specialized Data Systems</t>
  </si>
  <si>
    <t>Spencer, Anne J</t>
  </si>
  <si>
    <t>Suburban School Coop. Insurance Pool</t>
  </si>
  <si>
    <t>Sunbelt Staffing</t>
  </si>
  <si>
    <t>Szydlo, Debbie</t>
  </si>
  <si>
    <t>Teachers Health Insurance Security</t>
  </si>
  <si>
    <t>Teaching Strategies Remit</t>
  </si>
  <si>
    <t>The OMNI Group</t>
  </si>
  <si>
    <t>Theresa Atchley</t>
  </si>
  <si>
    <t>TIAA Bank</t>
  </si>
  <si>
    <t>Tina Payne Bryson</t>
  </si>
  <si>
    <t>UCP Sequin of Greater Chicago</t>
  </si>
  <si>
    <t>Villa Park Office Equipment</t>
  </si>
  <si>
    <t>Voris, William</t>
  </si>
  <si>
    <t>Vosberg, Greg</t>
  </si>
  <si>
    <t>Wheeler, 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</si>
</sst>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
    <numFmt numFmtId="166" formatCode="#,##0.0000_);[Red]\(#,##0.0000\)"/>
    <numFmt numFmtId="167" formatCode="[$-409]mmmm\ d\,\ yyyy;@"/>
    <numFmt numFmtId="168" formatCode="[$$-409]#,##0.00_);\([$$-409]#,##0.00\)"/>
  </numFmts>
  <fonts count="4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color indexed="81"/>
      <name val="Tahoma"/>
      <family val="2"/>
    </font>
    <font>
      <b/>
      <sz val="9"/>
      <color indexed="81"/>
      <name val="Tahoma"/>
      <family val="2"/>
    </font>
    <font>
      <b/>
      <sz val="9"/>
      <color rgb="FF000000"/>
      <name val="Tahoma"/>
      <family val="2"/>
    </font>
    <font>
      <sz val="9"/>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7">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2"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0" borderId="12" xfId="5" applyNumberFormat="1" applyFont="1" applyFill="1" applyBorder="1" applyAlignment="1" applyProtection="1">
      <alignment horizontal="right"/>
      <protection locked="0"/>
    </xf>
    <xf numFmtId="38" fontId="12" fillId="0" borderId="13" xfId="5" applyNumberFormat="1" applyFont="1" applyFill="1" applyBorder="1" applyAlignment="1" applyProtection="1">
      <alignment horizontal="right"/>
      <protection locked="0"/>
    </xf>
    <xf numFmtId="38" fontId="12" fillId="0" borderId="13" xfId="6" applyNumberFormat="1" applyFont="1" applyFill="1" applyBorder="1" applyAlignment="1" applyProtection="1">
      <alignment horizontal="right"/>
      <protection locked="0"/>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2" xfId="2" applyFont="1" applyBorder="1" applyAlignment="1" applyProtection="1">
      <alignment horizontal="center"/>
      <protection locked="0"/>
    </xf>
    <xf numFmtId="0" fontId="9" fillId="0" borderId="33" xfId="2" applyFont="1" applyBorder="1" applyAlignment="1" applyProtection="1">
      <alignment horizontal="center"/>
      <protection locked="0"/>
    </xf>
    <xf numFmtId="0" fontId="2" fillId="0" borderId="0" xfId="2" applyFont="1" applyProtection="1">
      <protection locked="0"/>
    </xf>
    <xf numFmtId="0" fontId="2" fillId="0" borderId="34" xfId="2" applyFont="1" applyBorder="1" applyProtection="1">
      <protection locked="0"/>
    </xf>
    <xf numFmtId="0" fontId="2" fillId="0" borderId="35" xfId="2" applyFont="1" applyBorder="1" applyProtection="1">
      <protection locked="0"/>
    </xf>
    <xf numFmtId="0" fontId="35" fillId="0" borderId="0" xfId="2" applyProtection="1">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6" xfId="2" applyFont="1" applyBorder="1" applyAlignment="1">
      <alignment horizontal="left" vertical="center"/>
    </xf>
    <xf numFmtId="0" fontId="2" fillId="0" borderId="0" xfId="2" applyFont="1" applyBorder="1" applyAlignment="1">
      <alignment horizontal="left" vertical="center"/>
    </xf>
    <xf numFmtId="0" fontId="2" fillId="0" borderId="36" xfId="2" applyFont="1" applyBorder="1"/>
    <xf numFmtId="0" fontId="2" fillId="0" borderId="36" xfId="2" applyFont="1" applyBorder="1" applyAlignment="1">
      <alignment horizontal="left" textRotation="180"/>
    </xf>
    <xf numFmtId="0" fontId="6" fillId="0" borderId="37"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7" xfId="2" applyNumberFormat="1" applyFont="1" applyBorder="1" applyAlignment="1">
      <alignment horizontal="left"/>
    </xf>
    <xf numFmtId="0" fontId="2" fillId="0" borderId="37" xfId="2" applyFont="1" applyBorder="1" applyAlignment="1">
      <alignment horizontal="left" textRotation="180"/>
    </xf>
    <xf numFmtId="0" fontId="2" fillId="0" borderId="37" xfId="2" applyFont="1" applyBorder="1"/>
    <xf numFmtId="0" fontId="9" fillId="0" borderId="38" xfId="2" applyFont="1" applyBorder="1" applyAlignment="1">
      <alignment horizontal="center"/>
    </xf>
    <xf numFmtId="0" fontId="9" fillId="0" borderId="39" xfId="2" applyFont="1" applyBorder="1" applyAlignment="1">
      <alignment horizontal="center"/>
    </xf>
    <xf numFmtId="0" fontId="9" fillId="0" borderId="2" xfId="2" applyFont="1" applyBorder="1" applyAlignment="1">
      <alignment horizontal="center"/>
    </xf>
    <xf numFmtId="0" fontId="9" fillId="0" borderId="40" xfId="2" applyFont="1" applyBorder="1" applyAlignment="1">
      <alignment horizontal="center"/>
    </xf>
    <xf numFmtId="0" fontId="2" fillId="0" borderId="0" xfId="2" applyFont="1" applyBorder="1" applyProtection="1">
      <protection locked="0"/>
    </xf>
    <xf numFmtId="0" fontId="2" fillId="0" borderId="2" xfId="2" applyFont="1" applyBorder="1" applyProtection="1">
      <protection locked="0"/>
    </xf>
    <xf numFmtId="0" fontId="2" fillId="0" borderId="0" xfId="2" applyFont="1" applyBorder="1" applyAlignment="1" applyProtection="1">
      <alignment horizontal="left" indent="1"/>
      <protection locked="0"/>
    </xf>
    <xf numFmtId="0" fontId="9" fillId="0" borderId="0" xfId="2" applyFont="1" applyBorder="1" applyAlignment="1" applyProtection="1">
      <alignment horizontal="left"/>
      <protection locked="0"/>
    </xf>
    <xf numFmtId="49" fontId="2" fillId="0" borderId="0" xfId="2" applyNumberFormat="1" applyFont="1" applyBorder="1" applyAlignment="1" applyProtection="1">
      <alignment horizontal="left" indent="1"/>
      <protection locked="0"/>
    </xf>
    <xf numFmtId="0" fontId="2" fillId="0" borderId="43" xfId="2" applyFont="1" applyBorder="1" applyAlignment="1" applyProtection="1">
      <alignment horizontal="left" indent="1"/>
      <protection locked="0"/>
    </xf>
    <xf numFmtId="0" fontId="2" fillId="0" borderId="15"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5" xfId="2" applyFont="1" applyBorder="1" applyAlignment="1"/>
    <xf numFmtId="49" fontId="2" fillId="0" borderId="44" xfId="2" applyNumberFormat="1" applyFont="1" applyBorder="1" applyAlignment="1" applyProtection="1">
      <alignment horizontal="left"/>
      <protection locked="0"/>
    </xf>
    <xf numFmtId="0" fontId="2" fillId="0" borderId="44" xfId="2" applyFont="1" applyBorder="1" applyAlignment="1"/>
    <xf numFmtId="0" fontId="2" fillId="0" borderId="0" xfId="2" applyFont="1" applyAlignment="1"/>
    <xf numFmtId="0" fontId="35" fillId="0" borderId="21" xfId="2" applyBorder="1" applyProtection="1">
      <protection locked="0"/>
    </xf>
    <xf numFmtId="0" fontId="35" fillId="0" borderId="45" xfId="2" applyBorder="1" applyProtection="1">
      <protection locked="0"/>
    </xf>
    <xf numFmtId="4" fontId="9" fillId="0" borderId="47" xfId="2" applyNumberFormat="1" applyFont="1" applyBorder="1" applyAlignment="1" applyProtection="1">
      <alignment horizontal="center" vertical="center"/>
      <protection locked="0"/>
    </xf>
    <xf numFmtId="0" fontId="9" fillId="0" borderId="50" xfId="2" applyFont="1" applyBorder="1" applyAlignment="1" applyProtection="1">
      <alignment horizontal="center" vertical="center"/>
      <protection locked="0"/>
    </xf>
    <xf numFmtId="0" fontId="2" fillId="0" borderId="51" xfId="2" applyFont="1" applyBorder="1" applyAlignment="1" applyProtection="1">
      <alignment horizontal="left" vertical="center" indent="1"/>
      <protection locked="0"/>
    </xf>
    <xf numFmtId="0" fontId="2" fillId="0" borderId="52"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0" fillId="0" borderId="0" xfId="0" applyAlignment="1">
      <alignment horizontal="lef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54" xfId="0" applyFont="1" applyBorder="1" applyAlignment="1" applyProtection="1">
      <alignment horizontal="left" vertical="center"/>
    </xf>
    <xf numFmtId="0" fontId="32" fillId="0" borderId="0" xfId="0" applyFont="1" applyAlignment="1">
      <alignment horizontal="left" wrapText="1" indent="1"/>
    </xf>
    <xf numFmtId="0" fontId="17" fillId="0" borderId="53" xfId="0" applyFont="1" applyFill="1" applyBorder="1" applyAlignment="1" applyProtection="1">
      <alignment horizontal="center" vertical="center" wrapText="1"/>
      <protection locked="0"/>
    </xf>
    <xf numFmtId="0" fontId="2" fillId="0" borderId="0" xfId="2" applyFont="1" applyBorder="1" applyAlignment="1" applyProtection="1">
      <alignment vertical="top" wrapText="1"/>
      <protection locked="0"/>
    </xf>
    <xf numFmtId="0" fontId="2" fillId="0" borderId="2" xfId="2" applyFont="1" applyBorder="1" applyAlignment="1" applyProtection="1">
      <alignment wrapText="1"/>
      <protection locked="0"/>
    </xf>
    <xf numFmtId="0" fontId="2" fillId="0" borderId="2" xfId="2" applyFont="1" applyBorder="1" applyAlignment="1" applyProtection="1">
      <alignment vertical="top" wrapText="1"/>
      <protection locked="0"/>
    </xf>
    <xf numFmtId="0" fontId="2" fillId="0" borderId="2" xfId="2" applyFont="1" applyBorder="1" applyAlignment="1" applyProtection="1">
      <alignment vertical="top"/>
      <protection locked="0"/>
    </xf>
    <xf numFmtId="0" fontId="13" fillId="0" borderId="0" xfId="0" applyFont="1" applyAlignment="1">
      <alignment wrapText="1"/>
    </xf>
    <xf numFmtId="0" fontId="2" fillId="0" borderId="5" xfId="2" applyFont="1" applyBorder="1" applyAlignment="1">
      <alignment wrapText="1"/>
    </xf>
    <xf numFmtId="168" fontId="2" fillId="0" borderId="48" xfId="2" applyNumberFormat="1" applyFont="1" applyBorder="1" applyAlignment="1" applyProtection="1">
      <protection locked="0"/>
    </xf>
    <xf numFmtId="168" fontId="2" fillId="0" borderId="49" xfId="2" applyNumberFormat="1" applyFont="1" applyBorder="1" applyAlignment="1" applyProtection="1">
      <protection locked="0"/>
    </xf>
    <xf numFmtId="168" fontId="0" fillId="0" borderId="0" xfId="0" applyNumberFormat="1" applyProtection="1">
      <protection locked="0"/>
    </xf>
    <xf numFmtId="168" fontId="2" fillId="0" borderId="35" xfId="2" applyNumberFormat="1" applyFont="1" applyBorder="1" applyProtection="1">
      <protection locked="0"/>
    </xf>
    <xf numFmtId="168" fontId="0" fillId="0" borderId="0" xfId="0" applyNumberFormat="1"/>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11" fillId="0" borderId="0" xfId="0" applyNumberFormat="1" applyFont="1" applyAlignment="1" applyProtection="1">
      <alignment horizontal="center" vertical="center"/>
      <protection locked="0"/>
    </xf>
    <xf numFmtId="167" fontId="17" fillId="0" borderId="0" xfId="0" applyNumberFormat="1" applyFon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11" fillId="0" borderId="10"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46"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0" borderId="2" xfId="2" applyFont="1" applyBorder="1" applyAlignment="1">
      <alignment horizontal="left" vertical="top" wrapText="1"/>
    </xf>
    <xf numFmtId="0" fontId="2" fillId="0" borderId="2" xfId="2" applyFont="1" applyBorder="1" applyAlignment="1">
      <alignment horizontal="left" vertical="top"/>
    </xf>
    <xf numFmtId="0" fontId="2" fillId="0" borderId="15" xfId="2" applyFont="1" applyBorder="1" applyAlignment="1">
      <alignment horizontal="left" vertical="top"/>
    </xf>
    <xf numFmtId="0" fontId="2" fillId="0" borderId="41" xfId="2" applyFont="1" applyBorder="1" applyAlignment="1">
      <alignment horizontal="left" vertical="top" wrapText="1" shrinkToFit="1"/>
    </xf>
    <xf numFmtId="0" fontId="2" fillId="0" borderId="42" xfId="2" applyFont="1" applyBorder="1" applyAlignment="1">
      <alignment horizontal="left" vertical="top" wrapText="1" shrinkToFit="1"/>
    </xf>
    <xf numFmtId="0" fontId="2" fillId="0" borderId="2" xfId="2" applyFont="1" applyBorder="1" applyAlignment="1">
      <alignment vertical="top" wrapText="1"/>
    </xf>
    <xf numFmtId="0" fontId="2" fillId="0" borderId="2" xfId="2" applyFont="1" applyBorder="1" applyAlignment="1">
      <alignment vertical="top"/>
    </xf>
    <xf numFmtId="0" fontId="2" fillId="0" borderId="15" xfId="2" applyFont="1" applyBorder="1" applyAlignment="1">
      <alignment vertical="top"/>
    </xf>
    <xf numFmtId="0" fontId="7" fillId="0" borderId="37" xfId="2" applyFont="1" applyBorder="1" applyAlignment="1">
      <alignment horizontal="left" vertical="center"/>
    </xf>
    <xf numFmtId="0" fontId="9" fillId="0" borderId="37"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 fillId="0" borderId="41" xfId="2" applyFont="1" applyBorder="1" applyAlignment="1" applyProtection="1">
      <alignment vertical="top" wrapText="1"/>
      <protection locked="0"/>
    </xf>
    <xf numFmtId="0" fontId="2" fillId="0" borderId="42" xfId="2" applyFont="1" applyBorder="1" applyAlignment="1" applyProtection="1">
      <alignment vertical="top" wrapText="1"/>
      <protection locked="0"/>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2120900</xdr:colOff>
          <xdr:row>6</xdr:row>
          <xdr:rowOff>114300</xdr:rowOff>
        </xdr:from>
        <xdr:to>
          <xdr:col>0</xdr:col>
          <xdr:colOff>3378200</xdr:colOff>
          <xdr:row>6</xdr:row>
          <xdr:rowOff>1054100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a:solidFill>
            <a:ln w="9525">
              <a:solidFill>
                <a:srgbClr val="808080" mc:Ignorable="a14" a14:legacySpreadsheetColorIndex="23"/>
              </a:solidFill>
              <a:prstDash val="dash"/>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abSelected="1" zoomScale="115" zoomScaleNormal="115" workbookViewId="0">
      <selection activeCell="H27" sqref="H27"/>
    </sheetView>
  </sheetViews>
  <sheetFormatPr baseColWidth="10" defaultColWidth="9.1640625" defaultRowHeight="11"/>
  <cols>
    <col min="1" max="1" width="1.83203125" style="5" customWidth="1"/>
    <col min="2" max="2" width="32" style="5" customWidth="1"/>
    <col min="3" max="3" width="16.5" style="5" customWidth="1"/>
    <col min="4" max="4" width="19.6640625" style="5" customWidth="1"/>
    <col min="5" max="5" width="2.83203125" style="5" customWidth="1"/>
    <col min="6" max="6" width="18.83203125" style="5" customWidth="1"/>
    <col min="7" max="7" width="28.5" style="5" customWidth="1"/>
    <col min="8" max="8" width="19.6640625" style="5" customWidth="1"/>
    <col min="9" max="9" width="2.1640625" style="5" customWidth="1"/>
    <col min="10" max="10" width="5.5" style="5" customWidth="1"/>
    <col min="11" max="11" width="9.1640625" style="5"/>
    <col min="12" max="12" width="6.6640625" style="5" customWidth="1"/>
    <col min="13" max="16384" width="9.1640625" style="5"/>
  </cols>
  <sheetData>
    <row r="1" spans="1:12" ht="13">
      <c r="A1" s="225" t="s">
        <v>123</v>
      </c>
      <c r="B1" s="226"/>
      <c r="C1" s="226"/>
      <c r="G1" s="225" t="s">
        <v>180</v>
      </c>
      <c r="H1" s="226"/>
    </row>
    <row r="2" spans="1:12" ht="13">
      <c r="A2" s="225" t="s">
        <v>109</v>
      </c>
      <c r="B2" s="227"/>
      <c r="C2" s="228"/>
      <c r="D2" s="390" t="s">
        <v>182</v>
      </c>
      <c r="E2" s="390"/>
      <c r="F2" s="390"/>
      <c r="G2" s="230" t="s">
        <v>181</v>
      </c>
      <c r="H2" s="231"/>
      <c r="I2" s="17"/>
      <c r="J2" s="17"/>
      <c r="K2" s="17"/>
      <c r="L2" s="17"/>
    </row>
    <row r="3" spans="1:12" ht="17.25" customHeight="1">
      <c r="A3" s="229" t="s">
        <v>108</v>
      </c>
      <c r="B3" s="229"/>
      <c r="C3" s="273"/>
      <c r="D3" s="391" t="s">
        <v>183</v>
      </c>
      <c r="E3" s="391"/>
      <c r="F3" s="391"/>
      <c r="G3" s="7"/>
      <c r="H3" s="147"/>
      <c r="I3" s="17"/>
      <c r="J3" s="17"/>
      <c r="K3" s="17"/>
      <c r="L3" s="17"/>
    </row>
    <row r="4" spans="1:12" ht="10.5" customHeight="1">
      <c r="D4" s="391" t="s">
        <v>184</v>
      </c>
      <c r="E4" s="391"/>
      <c r="F4" s="391"/>
      <c r="K4" s="224"/>
      <c r="L4" s="224"/>
    </row>
    <row r="5" spans="1:12" ht="14">
      <c r="A5" s="372" t="s">
        <v>170</v>
      </c>
      <c r="B5" s="373"/>
      <c r="C5" s="373"/>
      <c r="D5" s="373"/>
      <c r="E5" s="373"/>
      <c r="F5" s="373"/>
      <c r="G5" s="373"/>
      <c r="H5" s="373"/>
      <c r="I5" s="373"/>
      <c r="J5" s="373"/>
      <c r="K5" s="224"/>
      <c r="L5" s="224"/>
    </row>
    <row r="6" spans="1:12" ht="14">
      <c r="A6" s="276"/>
      <c r="B6" s="277"/>
      <c r="D6" s="376">
        <v>44012</v>
      </c>
      <c r="E6" s="377"/>
      <c r="F6" s="377"/>
      <c r="G6" s="278"/>
      <c r="H6" s="277"/>
      <c r="I6" s="277"/>
      <c r="J6" s="277"/>
      <c r="K6" s="224"/>
      <c r="L6" s="224"/>
    </row>
    <row r="7" spans="1:12" ht="13.5" customHeight="1">
      <c r="A7" s="374" t="s">
        <v>111</v>
      </c>
      <c r="B7" s="375"/>
      <c r="C7" s="375"/>
      <c r="D7" s="375"/>
      <c r="E7" s="375"/>
      <c r="F7" s="375"/>
      <c r="G7" s="375"/>
      <c r="H7" s="375"/>
      <c r="I7" s="375"/>
      <c r="J7" s="375"/>
      <c r="K7" s="17"/>
      <c r="L7" s="17"/>
    </row>
    <row r="8" spans="1:12" ht="6.75" customHeight="1">
      <c r="B8" s="17"/>
      <c r="C8" s="17"/>
      <c r="D8" s="17"/>
      <c r="E8" s="17"/>
      <c r="F8" s="17"/>
      <c r="G8" s="17"/>
      <c r="H8" s="17"/>
      <c r="I8" s="17"/>
      <c r="J8" s="17"/>
      <c r="K8" s="17"/>
      <c r="L8" s="17"/>
    </row>
    <row r="9" spans="1:12" ht="12">
      <c r="B9" s="70" t="s">
        <v>160</v>
      </c>
      <c r="C9" s="395" t="s">
        <v>209</v>
      </c>
      <c r="D9" s="395"/>
      <c r="E9" s="395"/>
      <c r="F9" s="395"/>
      <c r="G9" s="3"/>
      <c r="H9" s="346" t="s">
        <v>179</v>
      </c>
      <c r="I9" s="17"/>
      <c r="J9" s="17"/>
      <c r="K9" s="17"/>
      <c r="L9" s="17"/>
    </row>
    <row r="10" spans="1:12" ht="13">
      <c r="B10" s="70" t="s">
        <v>86</v>
      </c>
      <c r="C10" s="393" t="s">
        <v>210</v>
      </c>
      <c r="D10" s="393"/>
      <c r="E10" s="393"/>
      <c r="F10" s="394"/>
      <c r="G10" s="71"/>
      <c r="H10" s="289" t="s">
        <v>176</v>
      </c>
      <c r="I10" s="294"/>
      <c r="J10" s="290"/>
      <c r="K10" s="293"/>
      <c r="L10" s="17"/>
    </row>
    <row r="11" spans="1:12" ht="13">
      <c r="B11" s="70" t="s">
        <v>87</v>
      </c>
      <c r="C11" s="378" t="s">
        <v>211</v>
      </c>
      <c r="D11" s="379"/>
      <c r="E11" s="379"/>
      <c r="F11" s="379"/>
      <c r="G11" s="285"/>
      <c r="H11" s="289" t="s">
        <v>177</v>
      </c>
      <c r="I11" s="294"/>
      <c r="J11" s="17"/>
      <c r="K11" s="17"/>
      <c r="L11" s="17"/>
    </row>
    <row r="12" spans="1:12" ht="13">
      <c r="B12" s="70" t="s">
        <v>88</v>
      </c>
      <c r="C12" s="378" t="s">
        <v>212</v>
      </c>
      <c r="D12" s="378"/>
      <c r="E12" s="378"/>
      <c r="F12" s="379"/>
      <c r="G12" s="284"/>
      <c r="H12" s="289" t="s">
        <v>178</v>
      </c>
      <c r="I12" s="294"/>
    </row>
    <row r="13" spans="1:12" ht="13">
      <c r="A13" s="1"/>
      <c r="B13" s="70" t="s">
        <v>185</v>
      </c>
      <c r="C13" s="378" t="s">
        <v>213</v>
      </c>
      <c r="D13" s="378"/>
      <c r="E13" s="378"/>
      <c r="F13" s="379"/>
      <c r="G13" s="1"/>
    </row>
    <row r="14" spans="1:12" ht="4.5" customHeight="1" thickBot="1">
      <c r="A14" s="1"/>
      <c r="B14" s="6"/>
    </row>
    <row r="15" spans="1:12" ht="13" thickBot="1">
      <c r="A15" s="1"/>
      <c r="B15" s="59"/>
      <c r="C15" s="51"/>
      <c r="F15" s="356" t="s">
        <v>96</v>
      </c>
      <c r="H15" s="4"/>
      <c r="I15" s="4"/>
    </row>
    <row r="16" spans="1:12" ht="15.75" customHeight="1" thickBot="1">
      <c r="A16" s="1"/>
      <c r="B16" s="354"/>
      <c r="C16" s="354"/>
      <c r="D16" s="355" t="s">
        <v>194</v>
      </c>
      <c r="E16" s="358"/>
      <c r="F16" s="384" t="s">
        <v>94</v>
      </c>
      <c r="G16" s="385"/>
      <c r="H16" s="386"/>
      <c r="I16" s="63"/>
      <c r="J16" s="63"/>
      <c r="K16" s="58"/>
    </row>
    <row r="17" spans="1:12" ht="23.25" customHeight="1" thickBot="1">
      <c r="A17" s="1"/>
      <c r="B17" s="354"/>
      <c r="C17" s="354"/>
      <c r="D17" s="354"/>
      <c r="E17" s="7"/>
      <c r="F17" s="387"/>
      <c r="G17" s="388"/>
      <c r="H17" s="389"/>
      <c r="I17" s="8"/>
    </row>
    <row r="18" spans="1:12" ht="3.75" customHeight="1">
      <c r="A18" s="1"/>
      <c r="B18" s="73"/>
      <c r="C18" s="73"/>
      <c r="D18" s="74"/>
      <c r="E18" s="7"/>
      <c r="F18" s="7"/>
      <c r="G18" s="7"/>
      <c r="H18" s="8"/>
      <c r="I18" s="8"/>
    </row>
    <row r="19" spans="1:12" ht="13">
      <c r="B19" s="214" t="s">
        <v>78</v>
      </c>
      <c r="C19" s="215"/>
      <c r="D19" s="216" t="s">
        <v>85</v>
      </c>
      <c r="E19" s="9"/>
      <c r="F19" s="382" t="s">
        <v>51</v>
      </c>
      <c r="G19" s="383"/>
      <c r="H19" s="134"/>
      <c r="I19" s="15"/>
    </row>
    <row r="20" spans="1:12" ht="12">
      <c r="B20" s="56" t="s">
        <v>131</v>
      </c>
      <c r="C20" s="57"/>
      <c r="D20" s="134"/>
      <c r="E20" s="10"/>
      <c r="F20" s="68" t="s">
        <v>52</v>
      </c>
      <c r="G20" s="69"/>
      <c r="H20" s="134"/>
      <c r="I20" s="19"/>
    </row>
    <row r="21" spans="1:12" ht="13">
      <c r="B21" s="56" t="s">
        <v>69</v>
      </c>
      <c r="C21" s="52"/>
      <c r="D21" s="135"/>
      <c r="E21" s="8"/>
      <c r="F21" s="382" t="s">
        <v>163</v>
      </c>
      <c r="G21" s="383"/>
      <c r="H21" s="136"/>
      <c r="I21" s="20"/>
    </row>
    <row r="22" spans="1:12" ht="13.5" customHeight="1">
      <c r="B22" s="380" t="s">
        <v>132</v>
      </c>
      <c r="C22" s="381"/>
      <c r="D22" s="134"/>
      <c r="E22" s="16"/>
      <c r="F22" s="220" t="s">
        <v>50</v>
      </c>
      <c r="G22" s="221"/>
      <c r="H22" s="222"/>
      <c r="I22" s="20"/>
    </row>
    <row r="23" spans="1:12" ht="13">
      <c r="B23" s="380" t="s">
        <v>133</v>
      </c>
      <c r="C23" s="381"/>
      <c r="D23" s="134"/>
      <c r="F23" s="11" t="s">
        <v>53</v>
      </c>
      <c r="G23" s="62"/>
      <c r="H23" s="134">
        <v>104</v>
      </c>
      <c r="I23" s="1"/>
      <c r="L23" s="21"/>
    </row>
    <row r="24" spans="1:12" ht="12">
      <c r="B24" s="56" t="s">
        <v>134</v>
      </c>
      <c r="C24" s="57"/>
      <c r="D24" s="134">
        <v>1974387</v>
      </c>
      <c r="E24" s="1"/>
      <c r="F24" s="12" t="s">
        <v>54</v>
      </c>
      <c r="G24" s="66"/>
      <c r="H24" s="134">
        <v>4</v>
      </c>
      <c r="I24" s="1"/>
      <c r="L24" s="21"/>
    </row>
    <row r="25" spans="1:12" ht="12">
      <c r="B25" s="56" t="s">
        <v>77</v>
      </c>
      <c r="C25" s="57"/>
      <c r="D25" s="134"/>
      <c r="E25" s="1"/>
      <c r="F25" s="220" t="s">
        <v>49</v>
      </c>
      <c r="G25" s="221"/>
      <c r="H25" s="222"/>
      <c r="I25" s="1"/>
      <c r="L25" s="21"/>
    </row>
    <row r="26" spans="1:12" ht="13" thickBot="1">
      <c r="B26" s="159" t="s">
        <v>112</v>
      </c>
      <c r="C26" s="160"/>
      <c r="D26" s="161">
        <f>SUM(D20:D25)</f>
        <v>1974387</v>
      </c>
      <c r="E26" s="13"/>
      <c r="F26" s="11" t="s">
        <v>53</v>
      </c>
      <c r="G26" s="62"/>
      <c r="H26" s="134">
        <v>65</v>
      </c>
    </row>
    <row r="27" spans="1:12" ht="14" customHeight="1" thickTop="1" thickBot="1">
      <c r="F27" s="12" t="s">
        <v>54</v>
      </c>
      <c r="G27" s="66"/>
      <c r="H27" s="134">
        <v>6</v>
      </c>
      <c r="I27" s="1"/>
      <c r="J27" s="16"/>
      <c r="K27" s="109"/>
    </row>
    <row r="28" spans="1:12" ht="13.5" customHeight="1" thickTop="1">
      <c r="B28" s="217" t="s">
        <v>95</v>
      </c>
      <c r="C28" s="218"/>
      <c r="D28" s="219"/>
      <c r="E28" s="13"/>
      <c r="F28" s="220" t="s">
        <v>100</v>
      </c>
      <c r="G28" s="221"/>
      <c r="H28" s="223"/>
      <c r="I28" s="1"/>
      <c r="J28" s="64"/>
      <c r="K28" s="18"/>
    </row>
    <row r="29" spans="1:12" ht="12">
      <c r="B29" s="11" t="s">
        <v>55</v>
      </c>
      <c r="C29" s="62"/>
      <c r="D29" s="137"/>
      <c r="F29" s="11" t="s">
        <v>2</v>
      </c>
      <c r="G29" s="62"/>
      <c r="H29" s="149"/>
      <c r="I29" s="3"/>
      <c r="J29" s="75"/>
      <c r="K29" s="18"/>
    </row>
    <row r="30" spans="1:12" ht="14" customHeight="1">
      <c r="B30" s="11" t="s">
        <v>56</v>
      </c>
      <c r="C30" s="62"/>
      <c r="D30" s="137"/>
      <c r="F30" s="2" t="s">
        <v>41</v>
      </c>
      <c r="G30" s="2"/>
      <c r="H30" s="149"/>
      <c r="I30" s="3"/>
      <c r="J30" s="1"/>
      <c r="K30" s="18"/>
    </row>
    <row r="31" spans="1:12" ht="12">
      <c r="B31" s="11" t="s">
        <v>57</v>
      </c>
      <c r="C31" s="62"/>
      <c r="D31" s="137"/>
      <c r="F31" s="65" t="s">
        <v>164</v>
      </c>
      <c r="G31" s="67"/>
      <c r="H31" s="149"/>
      <c r="I31" s="1"/>
      <c r="J31" s="1"/>
      <c r="K31" s="77"/>
    </row>
    <row r="32" spans="1:12" ht="12">
      <c r="B32" s="11" t="s">
        <v>58</v>
      </c>
      <c r="C32" s="62"/>
      <c r="D32" s="137"/>
      <c r="F32" s="11" t="s">
        <v>3</v>
      </c>
      <c r="G32" s="62"/>
      <c r="H32" s="149"/>
      <c r="I32" s="22"/>
      <c r="J32" s="1"/>
      <c r="K32" s="76"/>
    </row>
    <row r="33" spans="2:12" ht="12">
      <c r="B33" s="11" t="s">
        <v>59</v>
      </c>
      <c r="C33" s="62"/>
      <c r="D33" s="137"/>
      <c r="F33" s="11" t="s">
        <v>43</v>
      </c>
      <c r="G33" s="62"/>
      <c r="H33" s="149"/>
      <c r="I33" s="3"/>
      <c r="J33" s="1"/>
      <c r="K33" s="76"/>
    </row>
    <row r="34" spans="2:12" ht="12">
      <c r="B34" s="11" t="s">
        <v>60</v>
      </c>
      <c r="C34" s="62"/>
      <c r="D34" s="137"/>
      <c r="F34" s="11" t="s">
        <v>44</v>
      </c>
      <c r="G34" s="62"/>
      <c r="H34" s="149"/>
      <c r="I34" s="3"/>
      <c r="J34" s="1"/>
      <c r="K34" s="76"/>
    </row>
    <row r="35" spans="2:12" ht="14" customHeight="1">
      <c r="B35" s="11" t="s">
        <v>61</v>
      </c>
      <c r="C35" s="62"/>
      <c r="D35" s="137"/>
      <c r="F35" s="11" t="s">
        <v>42</v>
      </c>
      <c r="G35" s="62"/>
      <c r="H35" s="149"/>
      <c r="I35" s="3"/>
      <c r="J35" s="1"/>
      <c r="K35" s="1"/>
    </row>
    <row r="36" spans="2:12" ht="12">
      <c r="B36" s="11" t="s">
        <v>62</v>
      </c>
      <c r="C36" s="62"/>
      <c r="D36" s="137"/>
      <c r="F36" s="2" t="s">
        <v>45</v>
      </c>
      <c r="G36" s="2"/>
      <c r="H36" s="149"/>
      <c r="I36" s="22"/>
      <c r="J36" s="64"/>
    </row>
    <row r="37" spans="2:12" ht="12">
      <c r="B37" s="11" t="s">
        <v>63</v>
      </c>
      <c r="C37" s="62"/>
      <c r="D37" s="137"/>
      <c r="F37" s="65" t="s">
        <v>4</v>
      </c>
      <c r="G37" s="67"/>
      <c r="H37" s="149"/>
      <c r="I37" s="3"/>
      <c r="J37" s="75"/>
      <c r="K37" s="23"/>
    </row>
    <row r="38" spans="2:12" ht="12">
      <c r="B38" s="11" t="s">
        <v>64</v>
      </c>
      <c r="C38" s="62"/>
      <c r="D38" s="137"/>
      <c r="F38" s="11" t="s">
        <v>161</v>
      </c>
      <c r="G38" s="62"/>
      <c r="H38" s="149"/>
      <c r="I38" s="3"/>
      <c r="J38" s="1"/>
      <c r="K38" s="18"/>
    </row>
    <row r="39" spans="2:12" ht="12">
      <c r="B39" s="11" t="s">
        <v>72</v>
      </c>
      <c r="C39" s="62"/>
      <c r="D39" s="137"/>
      <c r="F39" s="11" t="s">
        <v>46</v>
      </c>
      <c r="G39" s="62"/>
      <c r="H39" s="149"/>
      <c r="I39" s="1"/>
      <c r="J39" s="1"/>
      <c r="K39" s="18"/>
    </row>
    <row r="40" spans="2:12" ht="12">
      <c r="B40" s="151" t="s">
        <v>113</v>
      </c>
      <c r="C40" s="152"/>
      <c r="D40" s="138">
        <f>SUM(D29:D39)</f>
        <v>0</v>
      </c>
      <c r="F40" s="11" t="s">
        <v>5</v>
      </c>
      <c r="G40" s="62"/>
      <c r="H40" s="149"/>
      <c r="I40" s="22"/>
      <c r="J40" s="1"/>
      <c r="K40" s="77"/>
    </row>
    <row r="41" spans="2:12" ht="12">
      <c r="B41" s="60" t="s">
        <v>65</v>
      </c>
      <c r="C41" s="53"/>
      <c r="D41" s="137"/>
      <c r="F41" s="65" t="s">
        <v>6</v>
      </c>
      <c r="G41" s="67"/>
      <c r="H41" s="149"/>
      <c r="I41" s="1"/>
      <c r="J41" s="1"/>
      <c r="K41" s="76"/>
    </row>
    <row r="42" spans="2:12" ht="12">
      <c r="B42" s="60" t="s">
        <v>66</v>
      </c>
      <c r="C42" s="53"/>
      <c r="D42" s="137"/>
      <c r="F42" s="11" t="s">
        <v>6</v>
      </c>
      <c r="G42" s="62"/>
      <c r="H42" s="149"/>
      <c r="I42" s="24"/>
      <c r="J42" s="1"/>
      <c r="K42" s="76"/>
    </row>
    <row r="43" spans="2:12" ht="13">
      <c r="B43" s="60" t="s">
        <v>67</v>
      </c>
      <c r="C43" s="53"/>
      <c r="D43" s="137"/>
      <c r="F43" s="282" t="s">
        <v>162</v>
      </c>
      <c r="G43" s="283"/>
      <c r="H43" s="139"/>
      <c r="I43" s="14"/>
      <c r="J43" s="1"/>
      <c r="K43" s="76"/>
      <c r="L43" s="18"/>
    </row>
    <row r="44" spans="2:12" ht="13">
      <c r="B44" s="61" t="s">
        <v>68</v>
      </c>
      <c r="C44" s="54"/>
      <c r="D44" s="137"/>
      <c r="F44" s="282" t="s">
        <v>70</v>
      </c>
      <c r="G44" s="283"/>
      <c r="H44" s="292" t="e">
        <f>(H43/H21)</f>
        <v>#DIV/0!</v>
      </c>
      <c r="I44" s="24"/>
      <c r="J44" s="86" t="str">
        <f>MID(C10,10,1)</f>
        <v>5</v>
      </c>
      <c r="K44" s="1"/>
      <c r="L44" s="18"/>
    </row>
    <row r="45" spans="2:12" ht="13">
      <c r="B45" s="60" t="s">
        <v>71</v>
      </c>
      <c r="C45" s="53"/>
      <c r="D45" s="137"/>
      <c r="F45" s="347" t="s">
        <v>186</v>
      </c>
      <c r="G45" s="291"/>
      <c r="H45" s="345" t="str">
        <f>IF(I10="x",H43*0.069,IF(I11="x",H43*0.069,IF(I12="x",H43*0.138,"Please Check District Type")))</f>
        <v>Please Check District Type</v>
      </c>
      <c r="I45" s="25"/>
      <c r="J45" s="86">
        <f>IF(J44="2",(H43*1.38),(H43*0.069))</f>
        <v>0</v>
      </c>
    </row>
    <row r="46" spans="2:12" ht="14" thickBot="1">
      <c r="B46" s="153" t="s">
        <v>114</v>
      </c>
      <c r="C46" s="154"/>
      <c r="D46" s="155">
        <f>SUM(D41:D45)</f>
        <v>0</v>
      </c>
      <c r="F46" s="370" t="s">
        <v>205</v>
      </c>
      <c r="G46" s="392"/>
      <c r="H46" s="139"/>
      <c r="J46" s="87"/>
    </row>
    <row r="47" spans="2:12" ht="15" thickTop="1" thickBot="1">
      <c r="B47" s="156" t="s">
        <v>115</v>
      </c>
      <c r="C47" s="157"/>
      <c r="D47" s="158">
        <f>SUM(D40,D46)</f>
        <v>0</v>
      </c>
      <c r="F47" s="370" t="s">
        <v>187</v>
      </c>
      <c r="G47" s="371"/>
      <c r="H47" s="295" t="e">
        <f>(H46/H45)</f>
        <v>#VALUE!</v>
      </c>
      <c r="I47" s="26"/>
      <c r="L47" s="26"/>
    </row>
    <row r="48" spans="2:12" ht="12" thickTop="1">
      <c r="C48" s="55"/>
    </row>
    <row r="49" spans="2:12" ht="9.5" customHeight="1">
      <c r="B49" s="55" t="s">
        <v>204</v>
      </c>
      <c r="I49" s="27"/>
      <c r="L49" s="27"/>
    </row>
    <row r="50" spans="2:12" ht="10.25" customHeight="1">
      <c r="B50" s="250"/>
    </row>
    <row r="51" spans="2:12" ht="10" customHeight="1"/>
    <row r="52" spans="2:12" ht="10" customHeight="1"/>
    <row r="53" spans="2:12" ht="17.25" customHeight="1"/>
  </sheetData>
  <sheetProtection algorithmName="SHA-512" hashValue="9IeLt1cST4qeuzrZu0xa2ypr8o4pl4pmwq1UVaZRTJ8xClF2eRePnfYDS/AxUZBrqXEy27nFjXmRFKnhSVN/UA==" saltValue="ZeCLjihunE225OpvO5aUIQ==" spinCount="100000" sheet="1" objects="1" scenarios="1"/>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F16:H17"/>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35"/>
  <sheetViews>
    <sheetView showGridLines="0" workbookViewId="0">
      <pane ySplit="5" topLeftCell="A12" activePane="bottomLeft" state="frozenSplit"/>
      <selection sqref="A1:B1"/>
      <selection pane="bottomLeft" activeCell="C20" sqref="C20"/>
    </sheetView>
  </sheetViews>
  <sheetFormatPr baseColWidth="10" defaultColWidth="8.6640625" defaultRowHeight="11"/>
  <cols>
    <col min="1" max="1" width="32.6640625" style="30" customWidth="1"/>
    <col min="2" max="2" width="4.5" style="30" customWidth="1"/>
    <col min="3" max="9" width="13.6640625" style="30" customWidth="1"/>
    <col min="10" max="11" width="13.6640625" style="50" customWidth="1"/>
    <col min="12" max="12" width="3.33203125" style="30" customWidth="1"/>
    <col min="13" max="13" width="4.5" style="30" customWidth="1"/>
    <col min="14" max="14" width="6.33203125" style="30" customWidth="1"/>
    <col min="15" max="16384" width="8.6640625" style="30"/>
  </cols>
  <sheetData>
    <row r="1" spans="1:11" ht="12">
      <c r="A1" s="390" t="s">
        <v>173</v>
      </c>
      <c r="B1" s="390"/>
      <c r="C1" s="390"/>
      <c r="D1" s="390"/>
      <c r="E1" s="390"/>
      <c r="F1" s="390"/>
      <c r="G1" s="390"/>
      <c r="H1" s="390"/>
      <c r="I1" s="390"/>
      <c r="J1" s="390"/>
      <c r="K1" s="390"/>
    </row>
    <row r="2" spans="1:11" ht="12">
      <c r="A2" s="396" t="s">
        <v>195</v>
      </c>
      <c r="B2" s="396"/>
      <c r="C2" s="396"/>
      <c r="D2" s="396"/>
      <c r="E2" s="396"/>
      <c r="F2" s="396"/>
      <c r="G2" s="396"/>
      <c r="H2" s="396"/>
      <c r="I2" s="396"/>
      <c r="J2" s="396"/>
      <c r="K2" s="396"/>
    </row>
    <row r="3" spans="1:11" ht="12">
      <c r="A3" s="272"/>
      <c r="B3" s="272"/>
      <c r="C3" s="272"/>
      <c r="D3" s="272"/>
      <c r="E3" s="272"/>
      <c r="F3" s="272"/>
      <c r="G3" s="272"/>
      <c r="H3" s="272"/>
      <c r="I3" s="272"/>
      <c r="J3" s="272"/>
      <c r="K3" s="272"/>
    </row>
    <row r="4" spans="1:11" ht="11.5" customHeight="1">
      <c r="A4" s="28"/>
      <c r="B4" s="261"/>
      <c r="C4" s="262" t="s">
        <v>28</v>
      </c>
      <c r="D4" s="262" t="s">
        <v>29</v>
      </c>
      <c r="E4" s="262" t="s">
        <v>30</v>
      </c>
      <c r="F4" s="262" t="s">
        <v>31</v>
      </c>
      <c r="G4" s="262" t="s">
        <v>32</v>
      </c>
      <c r="H4" s="262" t="s">
        <v>33</v>
      </c>
      <c r="I4" s="262" t="s">
        <v>34</v>
      </c>
      <c r="J4" s="262" t="s">
        <v>35</v>
      </c>
      <c r="K4" s="262" t="s">
        <v>36</v>
      </c>
    </row>
    <row r="5" spans="1:11" ht="36">
      <c r="A5" s="266" t="s">
        <v>1</v>
      </c>
      <c r="B5" s="263" t="s">
        <v>152</v>
      </c>
      <c r="C5" s="264" t="s">
        <v>8</v>
      </c>
      <c r="D5" s="265" t="s">
        <v>48</v>
      </c>
      <c r="E5" s="264" t="s">
        <v>135</v>
      </c>
      <c r="F5" s="264" t="s">
        <v>9</v>
      </c>
      <c r="G5" s="265" t="s">
        <v>38</v>
      </c>
      <c r="H5" s="265" t="s">
        <v>136</v>
      </c>
      <c r="I5" s="264" t="s">
        <v>39</v>
      </c>
      <c r="J5" s="264" t="s">
        <v>137</v>
      </c>
      <c r="K5" s="265" t="s">
        <v>40</v>
      </c>
    </row>
    <row r="6" spans="1:11" s="33" customFormat="1" ht="13.5" customHeight="1">
      <c r="A6" s="189" t="s">
        <v>27</v>
      </c>
      <c r="B6" s="190"/>
      <c r="C6" s="31"/>
      <c r="D6" s="32"/>
      <c r="E6" s="32"/>
      <c r="F6" s="32"/>
      <c r="G6" s="32"/>
      <c r="H6" s="32"/>
      <c r="I6" s="32"/>
      <c r="J6" s="32"/>
      <c r="K6" s="32"/>
    </row>
    <row r="7" spans="1:11" s="36" customFormat="1" ht="14" customHeight="1">
      <c r="A7" s="34" t="s">
        <v>138</v>
      </c>
      <c r="B7" s="35" t="s">
        <v>0</v>
      </c>
      <c r="C7" s="110">
        <v>5273239</v>
      </c>
      <c r="D7" s="110"/>
      <c r="E7" s="110"/>
      <c r="F7" s="110"/>
      <c r="G7" s="110"/>
      <c r="H7" s="110"/>
      <c r="I7" s="110"/>
      <c r="J7" s="110"/>
      <c r="K7" s="110"/>
    </row>
    <row r="8" spans="1:11" s="36" customFormat="1" ht="12">
      <c r="A8" s="34" t="s">
        <v>13</v>
      </c>
      <c r="B8" s="40">
        <v>120</v>
      </c>
      <c r="C8" s="110"/>
      <c r="D8" s="110"/>
      <c r="E8" s="110"/>
      <c r="F8" s="110"/>
      <c r="G8" s="110"/>
      <c r="H8" s="110"/>
      <c r="I8" s="110"/>
      <c r="J8" s="110"/>
      <c r="K8" s="111"/>
    </row>
    <row r="9" spans="1:11" s="36" customFormat="1" ht="12">
      <c r="A9" s="37" t="s">
        <v>124</v>
      </c>
      <c r="B9" s="38">
        <v>130</v>
      </c>
      <c r="C9" s="110">
        <v>0</v>
      </c>
      <c r="D9" s="110"/>
      <c r="E9" s="110"/>
      <c r="F9" s="110"/>
      <c r="G9" s="110"/>
      <c r="H9" s="110"/>
      <c r="I9" s="110"/>
      <c r="J9" s="110"/>
      <c r="K9" s="111"/>
    </row>
    <row r="10" spans="1:11" s="36" customFormat="1" ht="12">
      <c r="A10" s="37" t="s">
        <v>139</v>
      </c>
      <c r="B10" s="38">
        <v>140</v>
      </c>
      <c r="C10" s="110">
        <v>0</v>
      </c>
      <c r="D10" s="110"/>
      <c r="E10" s="251"/>
      <c r="F10" s="110"/>
      <c r="G10" s="140"/>
      <c r="H10" s="110"/>
      <c r="I10" s="139"/>
      <c r="J10" s="252"/>
      <c r="K10" s="252"/>
    </row>
    <row r="11" spans="1:11" s="36" customFormat="1" ht="12">
      <c r="A11" s="37" t="s">
        <v>140</v>
      </c>
      <c r="B11" s="38">
        <v>150</v>
      </c>
      <c r="C11" s="251">
        <v>3759115</v>
      </c>
      <c r="D11" s="110"/>
      <c r="E11" s="252"/>
      <c r="F11" s="110"/>
      <c r="G11" s="252"/>
      <c r="H11" s="252"/>
      <c r="I11" s="139"/>
      <c r="J11" s="252"/>
      <c r="K11" s="252"/>
    </row>
    <row r="12" spans="1:11" ht="12">
      <c r="A12" s="39" t="s">
        <v>141</v>
      </c>
      <c r="B12" s="38">
        <v>160</v>
      </c>
      <c r="C12" s="110">
        <v>0</v>
      </c>
      <c r="D12" s="251"/>
      <c r="E12" s="252"/>
      <c r="F12" s="110"/>
      <c r="G12" s="252"/>
      <c r="H12" s="252"/>
      <c r="I12" s="110"/>
      <c r="J12" s="252"/>
      <c r="K12" s="252"/>
    </row>
    <row r="13" spans="1:11" ht="12">
      <c r="A13" s="37" t="s">
        <v>12</v>
      </c>
      <c r="B13" s="40">
        <v>170</v>
      </c>
      <c r="C13" s="110">
        <v>0</v>
      </c>
      <c r="D13" s="110"/>
      <c r="E13" s="252"/>
      <c r="F13" s="251"/>
      <c r="G13" s="252"/>
      <c r="H13" s="252"/>
      <c r="I13" s="110"/>
      <c r="J13" s="252"/>
      <c r="K13" s="252"/>
    </row>
    <row r="14" spans="1:11" ht="12">
      <c r="A14" s="41" t="s">
        <v>142</v>
      </c>
      <c r="B14" s="40">
        <v>180</v>
      </c>
      <c r="C14" s="110">
        <v>0</v>
      </c>
      <c r="D14" s="110"/>
      <c r="E14" s="251"/>
      <c r="F14" s="110"/>
      <c r="G14" s="252"/>
      <c r="H14" s="252"/>
      <c r="I14" s="110"/>
      <c r="J14" s="252"/>
      <c r="K14" s="252"/>
    </row>
    <row r="15" spans="1:11" ht="12">
      <c r="A15" s="41" t="s">
        <v>14</v>
      </c>
      <c r="B15" s="40">
        <v>190</v>
      </c>
      <c r="C15" s="110">
        <v>0</v>
      </c>
      <c r="D15" s="110"/>
      <c r="E15" s="110"/>
      <c r="F15" s="110"/>
      <c r="G15" s="110"/>
      <c r="H15" s="110"/>
      <c r="I15" s="110"/>
      <c r="J15" s="110"/>
      <c r="K15" s="110"/>
    </row>
    <row r="16" spans="1:11" ht="13" thickBot="1">
      <c r="A16" s="256" t="s">
        <v>116</v>
      </c>
      <c r="B16" s="162"/>
      <c r="C16" s="112">
        <f t="shared" ref="C16:K16" si="0">SUM(C7:C15)</f>
        <v>9032354</v>
      </c>
      <c r="D16" s="112">
        <f t="shared" si="0"/>
        <v>0</v>
      </c>
      <c r="E16" s="112">
        <f t="shared" si="0"/>
        <v>0</v>
      </c>
      <c r="F16" s="112">
        <f t="shared" si="0"/>
        <v>0</v>
      </c>
      <c r="G16" s="112">
        <f t="shared" si="0"/>
        <v>0</v>
      </c>
      <c r="H16" s="112">
        <f t="shared" si="0"/>
        <v>0</v>
      </c>
      <c r="I16" s="112">
        <f t="shared" si="0"/>
        <v>0</v>
      </c>
      <c r="J16" s="112">
        <f t="shared" si="0"/>
        <v>0</v>
      </c>
      <c r="K16" s="112">
        <f t="shared" si="0"/>
        <v>0</v>
      </c>
    </row>
    <row r="17" spans="1:11" ht="13.5" customHeight="1" thickTop="1">
      <c r="A17" s="191" t="s">
        <v>26</v>
      </c>
      <c r="B17" s="192"/>
      <c r="C17" s="113"/>
      <c r="D17" s="113"/>
      <c r="E17" s="113"/>
      <c r="F17" s="113"/>
      <c r="G17" s="113"/>
      <c r="H17" s="113"/>
      <c r="I17" s="113"/>
      <c r="J17" s="114"/>
      <c r="K17" s="113"/>
    </row>
    <row r="18" spans="1:11" ht="12">
      <c r="A18" s="42" t="s">
        <v>143</v>
      </c>
      <c r="B18" s="40">
        <v>410</v>
      </c>
      <c r="C18" s="115">
        <v>0</v>
      </c>
      <c r="D18" s="115"/>
      <c r="E18" s="115"/>
      <c r="F18" s="115"/>
      <c r="G18" s="115"/>
      <c r="H18" s="115"/>
      <c r="I18" s="114"/>
      <c r="J18" s="115"/>
      <c r="K18" s="115"/>
    </row>
    <row r="19" spans="1:11" ht="12">
      <c r="A19" s="43" t="s">
        <v>144</v>
      </c>
      <c r="B19" s="44">
        <v>420</v>
      </c>
      <c r="C19" s="115">
        <v>0</v>
      </c>
      <c r="D19" s="115"/>
      <c r="E19" s="115"/>
      <c r="F19" s="115"/>
      <c r="G19" s="115"/>
      <c r="H19" s="259"/>
      <c r="I19" s="116"/>
      <c r="J19" s="115"/>
      <c r="K19" s="115"/>
    </row>
    <row r="20" spans="1:11" ht="12">
      <c r="A20" s="43" t="s">
        <v>146</v>
      </c>
      <c r="B20" s="44">
        <v>430</v>
      </c>
      <c r="C20" s="115">
        <v>20787</v>
      </c>
      <c r="D20" s="115"/>
      <c r="E20" s="115"/>
      <c r="F20" s="115"/>
      <c r="G20" s="115"/>
      <c r="H20" s="116"/>
      <c r="I20" s="116"/>
      <c r="J20" s="116"/>
      <c r="K20" s="115"/>
    </row>
    <row r="21" spans="1:11" ht="12">
      <c r="A21" s="43" t="s">
        <v>145</v>
      </c>
      <c r="B21" s="44">
        <v>440</v>
      </c>
      <c r="C21" s="115">
        <v>0</v>
      </c>
      <c r="D21" s="115"/>
      <c r="E21" s="115"/>
      <c r="F21" s="115"/>
      <c r="G21" s="115"/>
      <c r="H21" s="116"/>
      <c r="I21" s="116"/>
      <c r="J21" s="116"/>
      <c r="K21" s="115"/>
    </row>
    <row r="22" spans="1:11" ht="12">
      <c r="A22" s="43" t="s">
        <v>147</v>
      </c>
      <c r="B22" s="44">
        <v>460</v>
      </c>
      <c r="C22" s="115">
        <v>0</v>
      </c>
      <c r="D22" s="115"/>
      <c r="E22" s="259"/>
      <c r="F22" s="115"/>
      <c r="G22" s="259"/>
      <c r="H22" s="259"/>
      <c r="I22" s="116"/>
      <c r="J22" s="116"/>
      <c r="K22" s="116"/>
    </row>
    <row r="23" spans="1:11" ht="12">
      <c r="A23" s="45" t="s">
        <v>148</v>
      </c>
      <c r="B23" s="44">
        <v>470</v>
      </c>
      <c r="C23" s="115">
        <v>1145125</v>
      </c>
      <c r="D23" s="115"/>
      <c r="E23" s="115"/>
      <c r="F23" s="115"/>
      <c r="G23" s="115"/>
      <c r="H23" s="116"/>
      <c r="I23" s="116"/>
      <c r="J23" s="115"/>
      <c r="K23" s="116"/>
    </row>
    <row r="24" spans="1:11" ht="12">
      <c r="A24" s="46" t="s">
        <v>149</v>
      </c>
      <c r="B24" s="47">
        <v>480</v>
      </c>
      <c r="C24" s="259">
        <v>119536</v>
      </c>
      <c r="D24" s="115"/>
      <c r="E24" s="116"/>
      <c r="F24" s="115"/>
      <c r="G24" s="116"/>
      <c r="H24" s="116"/>
      <c r="I24" s="116"/>
      <c r="J24" s="116"/>
      <c r="K24" s="115"/>
    </row>
    <row r="25" spans="1:11" ht="12">
      <c r="A25" s="46" t="s">
        <v>150</v>
      </c>
      <c r="B25" s="47">
        <v>490</v>
      </c>
      <c r="C25" s="115">
        <v>1775144</v>
      </c>
      <c r="D25" s="259"/>
      <c r="E25" s="116"/>
      <c r="F25" s="115"/>
      <c r="G25" s="116"/>
      <c r="H25" s="116"/>
      <c r="I25" s="116"/>
      <c r="J25" s="116"/>
      <c r="K25" s="115"/>
    </row>
    <row r="26" spans="1:11" ht="12">
      <c r="A26" s="46" t="s">
        <v>37</v>
      </c>
      <c r="B26" s="47">
        <v>493</v>
      </c>
      <c r="C26" s="115"/>
      <c r="D26" s="115"/>
      <c r="E26" s="116"/>
      <c r="F26" s="259"/>
      <c r="G26" s="116"/>
      <c r="H26" s="116"/>
      <c r="I26" s="116"/>
      <c r="J26" s="116"/>
      <c r="K26" s="115"/>
    </row>
    <row r="27" spans="1:11" ht="12">
      <c r="A27" s="257" t="s">
        <v>151</v>
      </c>
      <c r="B27" s="253"/>
      <c r="C27" s="260">
        <f>SUM(C18:C26)</f>
        <v>3060592</v>
      </c>
      <c r="D27" s="260">
        <f t="shared" ref="D27:K27" si="1">SUM(D18:D26)</f>
        <v>0</v>
      </c>
      <c r="E27" s="260">
        <f t="shared" si="1"/>
        <v>0</v>
      </c>
      <c r="F27" s="260">
        <f t="shared" si="1"/>
        <v>0</v>
      </c>
      <c r="G27" s="260">
        <f t="shared" si="1"/>
        <v>0</v>
      </c>
      <c r="H27" s="260">
        <f t="shared" si="1"/>
        <v>0</v>
      </c>
      <c r="I27" s="260">
        <f t="shared" si="1"/>
        <v>0</v>
      </c>
      <c r="J27" s="260">
        <f t="shared" si="1"/>
        <v>0</v>
      </c>
      <c r="K27" s="260">
        <f t="shared" si="1"/>
        <v>0</v>
      </c>
    </row>
    <row r="28" spans="1:11" ht="13.5" customHeight="1">
      <c r="A28" s="193" t="s">
        <v>15</v>
      </c>
      <c r="B28" s="194"/>
      <c r="C28" s="113"/>
      <c r="D28" s="114"/>
      <c r="E28" s="114"/>
      <c r="F28" s="114"/>
      <c r="G28" s="114"/>
      <c r="H28" s="114"/>
      <c r="I28" s="114"/>
      <c r="J28" s="114"/>
      <c r="K28" s="114"/>
    </row>
    <row r="29" spans="1:11" ht="12">
      <c r="A29" s="43" t="s">
        <v>172</v>
      </c>
      <c r="B29" s="44">
        <v>511</v>
      </c>
      <c r="C29" s="268"/>
      <c r="D29" s="268"/>
      <c r="E29" s="268"/>
      <c r="F29" s="268"/>
      <c r="G29" s="268"/>
      <c r="H29" s="268"/>
      <c r="I29" s="114"/>
      <c r="J29" s="280"/>
      <c r="K29" s="280"/>
    </row>
    <row r="30" spans="1:11" ht="14" customHeight="1" thickBot="1">
      <c r="A30" s="258" t="s">
        <v>117</v>
      </c>
      <c r="B30" s="165"/>
      <c r="C30" s="112">
        <f t="shared" ref="C30:H30" si="2">SUM(C27:C29)</f>
        <v>3060592</v>
      </c>
      <c r="D30" s="112">
        <f t="shared" si="2"/>
        <v>0</v>
      </c>
      <c r="E30" s="112">
        <f t="shared" si="2"/>
        <v>0</v>
      </c>
      <c r="F30" s="112">
        <f t="shared" si="2"/>
        <v>0</v>
      </c>
      <c r="G30" s="112">
        <f t="shared" si="2"/>
        <v>0</v>
      </c>
      <c r="H30" s="112">
        <f t="shared" si="2"/>
        <v>0</v>
      </c>
      <c r="I30" s="281">
        <f>I27</f>
        <v>0</v>
      </c>
      <c r="J30" s="112">
        <f>SUM(J27:J29)</f>
        <v>0</v>
      </c>
      <c r="K30" s="112">
        <f>SUM(K27:K29)</f>
        <v>0</v>
      </c>
    </row>
    <row r="31" spans="1:11" ht="13" thickTop="1">
      <c r="A31" s="163" t="s">
        <v>16</v>
      </c>
      <c r="B31" s="164">
        <v>714</v>
      </c>
      <c r="C31" s="117">
        <v>0</v>
      </c>
      <c r="D31" s="117"/>
      <c r="E31" s="117"/>
      <c r="F31" s="117"/>
      <c r="G31" s="117"/>
      <c r="H31" s="117"/>
      <c r="I31" s="117"/>
      <c r="J31" s="117"/>
      <c r="K31" s="117"/>
    </row>
    <row r="32" spans="1:11" ht="12">
      <c r="A32" s="46" t="s">
        <v>17</v>
      </c>
      <c r="B32" s="47">
        <v>730</v>
      </c>
      <c r="C32" s="115">
        <v>5971762</v>
      </c>
      <c r="D32" s="115"/>
      <c r="E32" s="115"/>
      <c r="F32" s="115"/>
      <c r="G32" s="115"/>
      <c r="H32" s="115"/>
      <c r="I32" s="115"/>
      <c r="J32" s="115"/>
      <c r="K32" s="115"/>
    </row>
    <row r="33" spans="1:11" ht="12">
      <c r="A33" s="46" t="s">
        <v>18</v>
      </c>
      <c r="B33" s="267"/>
      <c r="C33" s="113"/>
      <c r="D33" s="114"/>
      <c r="E33" s="114"/>
      <c r="F33" s="114"/>
      <c r="G33" s="114"/>
      <c r="H33" s="114"/>
      <c r="I33" s="114"/>
      <c r="J33" s="114"/>
      <c r="K33" s="114"/>
    </row>
    <row r="34" spans="1:11" ht="13" thickBot="1">
      <c r="A34" s="166" t="s">
        <v>118</v>
      </c>
      <c r="B34" s="165"/>
      <c r="C34" s="112">
        <f>SUM(C30:C32)</f>
        <v>9032354</v>
      </c>
      <c r="D34" s="112">
        <f t="shared" ref="D34:K34" si="3">SUM(D30:D32)</f>
        <v>0</v>
      </c>
      <c r="E34" s="112">
        <f t="shared" si="3"/>
        <v>0</v>
      </c>
      <c r="F34" s="112">
        <f t="shared" si="3"/>
        <v>0</v>
      </c>
      <c r="G34" s="112">
        <f t="shared" si="3"/>
        <v>0</v>
      </c>
      <c r="H34" s="112">
        <f t="shared" si="3"/>
        <v>0</v>
      </c>
      <c r="I34" s="112">
        <f t="shared" si="3"/>
        <v>0</v>
      </c>
      <c r="J34" s="112">
        <f t="shared" si="3"/>
        <v>0</v>
      </c>
      <c r="K34" s="112">
        <f t="shared" si="3"/>
        <v>0</v>
      </c>
    </row>
    <row r="35" spans="1:11" ht="14" customHeight="1" thickTop="1">
      <c r="A35" s="49"/>
    </row>
  </sheetData>
  <sheetProtection algorithmName="SHA-512" hashValue="85SDxoy4+H0Zad0cy1Cs1hVIIuBmWtfWOv9cHXstc9INFMzgvbnihfB+8lsRk7RoJ1dAYCMZZLHd1MlJxr9cZg==" saltValue="CDt7Gen9RKZ1+gj3k6QS1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1"/>
  <sheetViews>
    <sheetView showGridLines="0" workbookViewId="0">
      <pane ySplit="3" topLeftCell="A17" activePane="bottomLeft" state="frozenSplit"/>
      <selection sqref="A1:B1"/>
      <selection pane="bottomLeft" activeCell="C23" sqref="C23 C26"/>
    </sheetView>
  </sheetViews>
  <sheetFormatPr baseColWidth="10" defaultColWidth="8.6640625" defaultRowHeight="11"/>
  <cols>
    <col min="1" max="1" width="36" style="30" customWidth="1"/>
    <col min="2" max="2" width="4.6640625" style="30" customWidth="1"/>
    <col min="3" max="9" width="13.6640625" style="30" customWidth="1"/>
    <col min="10" max="11" width="13.6640625" style="50" customWidth="1"/>
    <col min="12" max="12" width="3.33203125" style="30" customWidth="1"/>
    <col min="13" max="13" width="4.5" style="30" customWidth="1"/>
    <col min="14" max="16384" width="8.6640625" style="30"/>
  </cols>
  <sheetData>
    <row r="1" spans="1:11" ht="12">
      <c r="A1" s="390" t="s">
        <v>165</v>
      </c>
      <c r="B1" s="390"/>
      <c r="C1" s="390"/>
      <c r="D1" s="390"/>
      <c r="E1" s="390"/>
      <c r="F1" s="390"/>
      <c r="G1" s="390"/>
      <c r="H1" s="390"/>
      <c r="I1" s="390"/>
      <c r="J1" s="390"/>
      <c r="K1" s="390"/>
    </row>
    <row r="2" spans="1:11" ht="12">
      <c r="A2" s="396" t="s">
        <v>198</v>
      </c>
      <c r="B2" s="396"/>
      <c r="C2" s="396"/>
      <c r="D2" s="396"/>
      <c r="E2" s="396"/>
      <c r="F2" s="396"/>
      <c r="G2" s="396"/>
      <c r="H2" s="396"/>
      <c r="I2" s="396"/>
      <c r="J2" s="396"/>
      <c r="K2" s="396"/>
    </row>
    <row r="3" spans="1:11" ht="12">
      <c r="A3" s="272"/>
      <c r="B3" s="272"/>
      <c r="C3" s="272"/>
      <c r="D3" s="272"/>
      <c r="E3" s="272"/>
      <c r="F3" s="272"/>
      <c r="G3" s="272"/>
      <c r="H3" s="272"/>
      <c r="I3" s="272"/>
      <c r="J3" s="272"/>
      <c r="K3" s="272"/>
    </row>
    <row r="4" spans="1:11" s="72" customFormat="1" ht="12.25" customHeight="1">
      <c r="A4" s="28"/>
      <c r="B4" s="29"/>
      <c r="C4" s="262" t="s">
        <v>28</v>
      </c>
      <c r="D4" s="262" t="s">
        <v>29</v>
      </c>
      <c r="E4" s="262" t="s">
        <v>30</v>
      </c>
      <c r="F4" s="262" t="s">
        <v>31</v>
      </c>
      <c r="G4" s="262" t="s">
        <v>32</v>
      </c>
      <c r="H4" s="262" t="s">
        <v>33</v>
      </c>
      <c r="I4" s="262" t="s">
        <v>34</v>
      </c>
      <c r="J4" s="262" t="s">
        <v>35</v>
      </c>
      <c r="K4" s="262" t="s">
        <v>36</v>
      </c>
    </row>
    <row r="5" spans="1:11" ht="36">
      <c r="A5" s="266" t="s">
        <v>1</v>
      </c>
      <c r="B5" s="263" t="s">
        <v>152</v>
      </c>
      <c r="C5" s="264" t="s">
        <v>8</v>
      </c>
      <c r="D5" s="265" t="s">
        <v>48</v>
      </c>
      <c r="E5" s="264" t="s">
        <v>135</v>
      </c>
      <c r="F5" s="264" t="s">
        <v>9</v>
      </c>
      <c r="G5" s="265" t="s">
        <v>38</v>
      </c>
      <c r="H5" s="265" t="s">
        <v>136</v>
      </c>
      <c r="I5" s="264" t="s">
        <v>39</v>
      </c>
      <c r="J5" s="264" t="s">
        <v>137</v>
      </c>
      <c r="K5" s="265" t="s">
        <v>40</v>
      </c>
    </row>
    <row r="6" spans="1:11" ht="13.5" customHeight="1">
      <c r="A6" s="195" t="s">
        <v>11</v>
      </c>
      <c r="B6" s="196"/>
      <c r="C6" s="108"/>
      <c r="D6" s="108"/>
      <c r="E6" s="108"/>
      <c r="F6" s="108"/>
      <c r="G6" s="108"/>
      <c r="H6" s="108"/>
      <c r="I6" s="108"/>
      <c r="J6" s="108"/>
      <c r="K6" s="108"/>
    </row>
    <row r="7" spans="1:11" ht="14" customHeight="1">
      <c r="A7" s="199" t="s">
        <v>19</v>
      </c>
      <c r="B7" s="200">
        <v>1000</v>
      </c>
      <c r="C7" s="118">
        <v>18602280</v>
      </c>
      <c r="D7" s="118"/>
      <c r="E7" s="118"/>
      <c r="F7" s="118"/>
      <c r="G7" s="118"/>
      <c r="H7" s="118"/>
      <c r="I7" s="118"/>
      <c r="J7" s="118"/>
      <c r="K7" s="118"/>
    </row>
    <row r="8" spans="1:11" ht="24">
      <c r="A8" s="201" t="s">
        <v>166</v>
      </c>
      <c r="B8" s="200">
        <v>2000</v>
      </c>
      <c r="C8" s="118">
        <v>0</v>
      </c>
      <c r="D8" s="118"/>
      <c r="E8" s="119"/>
      <c r="F8" s="118"/>
      <c r="G8" s="118"/>
      <c r="H8" s="119"/>
      <c r="I8" s="119"/>
      <c r="J8" s="119"/>
      <c r="K8" s="119"/>
    </row>
    <row r="9" spans="1:11" ht="14" customHeight="1">
      <c r="A9" s="201" t="s">
        <v>20</v>
      </c>
      <c r="B9" s="200">
        <v>3000</v>
      </c>
      <c r="C9" s="118">
        <v>2178477</v>
      </c>
      <c r="D9" s="118"/>
      <c r="E9" s="118"/>
      <c r="F9" s="118"/>
      <c r="G9" s="118"/>
      <c r="H9" s="118"/>
      <c r="I9" s="118"/>
      <c r="J9" s="118"/>
      <c r="K9" s="118"/>
    </row>
    <row r="10" spans="1:11" ht="14" customHeight="1">
      <c r="A10" s="202" t="s">
        <v>21</v>
      </c>
      <c r="B10" s="200">
        <v>4000</v>
      </c>
      <c r="C10" s="118">
        <v>5215191</v>
      </c>
      <c r="D10" s="118"/>
      <c r="E10" s="120"/>
      <c r="F10" s="118"/>
      <c r="G10" s="118"/>
      <c r="H10" s="118"/>
      <c r="I10" s="120"/>
      <c r="J10" s="120"/>
      <c r="K10" s="118"/>
    </row>
    <row r="11" spans="1:11" ht="14" customHeight="1" thickBot="1">
      <c r="A11" s="255" t="s">
        <v>119</v>
      </c>
      <c r="B11" s="169"/>
      <c r="C11" s="121">
        <f>SUM(C7:C10)</f>
        <v>25995948</v>
      </c>
      <c r="D11" s="121">
        <f>SUM(D7:D10)</f>
        <v>0</v>
      </c>
      <c r="E11" s="121">
        <f>SUM(E7:E10)</f>
        <v>0</v>
      </c>
      <c r="F11" s="121">
        <f>SUM(F7:F10)</f>
        <v>0</v>
      </c>
      <c r="G11" s="121">
        <f>G7+G8+G9+G10</f>
        <v>0</v>
      </c>
      <c r="H11" s="121">
        <f>SUM(H7:H10)</f>
        <v>0</v>
      </c>
      <c r="I11" s="121">
        <f>SUM(I7:I10)</f>
        <v>0</v>
      </c>
      <c r="J11" s="121">
        <f>SUM(J7:J10)</f>
        <v>0</v>
      </c>
      <c r="K11" s="121">
        <f>SUM(K7:K10)</f>
        <v>0</v>
      </c>
    </row>
    <row r="12" spans="1:11" ht="14" thickTop="1" thickBot="1">
      <c r="A12" s="167" t="s">
        <v>174</v>
      </c>
      <c r="B12" s="269">
        <v>3998</v>
      </c>
      <c r="C12" s="122">
        <v>4408905</v>
      </c>
      <c r="D12" s="122"/>
      <c r="E12" s="122"/>
      <c r="F12" s="122"/>
      <c r="G12" s="122"/>
      <c r="H12" s="122"/>
      <c r="I12" s="123"/>
      <c r="J12" s="122"/>
      <c r="K12" s="122"/>
    </row>
    <row r="13" spans="1:11" ht="14" customHeight="1" thickTop="1" thickBot="1">
      <c r="A13" s="254" t="s">
        <v>120</v>
      </c>
      <c r="B13" s="170"/>
      <c r="C13" s="124">
        <f t="shared" ref="C13:K13" si="0">C11+C12</f>
        <v>30404853</v>
      </c>
      <c r="D13" s="124">
        <f t="shared" si="0"/>
        <v>0</v>
      </c>
      <c r="E13" s="124">
        <f t="shared" si="0"/>
        <v>0</v>
      </c>
      <c r="F13" s="124">
        <f t="shared" si="0"/>
        <v>0</v>
      </c>
      <c r="G13" s="124">
        <f t="shared" si="0"/>
        <v>0</v>
      </c>
      <c r="H13" s="124">
        <f t="shared" si="0"/>
        <v>0</v>
      </c>
      <c r="I13" s="124">
        <f t="shared" si="0"/>
        <v>0</v>
      </c>
      <c r="J13" s="124">
        <f t="shared" si="0"/>
        <v>0</v>
      </c>
      <c r="K13" s="124">
        <f t="shared" si="0"/>
        <v>0</v>
      </c>
    </row>
    <row r="14" spans="1:11" ht="13.5" customHeight="1" thickTop="1">
      <c r="A14" s="197" t="s">
        <v>10</v>
      </c>
      <c r="B14" s="198"/>
      <c r="C14" s="125"/>
      <c r="D14" s="123"/>
      <c r="E14" s="123"/>
      <c r="F14" s="123"/>
      <c r="G14" s="125"/>
      <c r="H14" s="123"/>
      <c r="I14" s="123"/>
      <c r="J14" s="123"/>
      <c r="K14" s="123"/>
    </row>
    <row r="15" spans="1:11" ht="14" customHeight="1">
      <c r="A15" s="203" t="s">
        <v>22</v>
      </c>
      <c r="B15" s="204">
        <v>1000</v>
      </c>
      <c r="C15" s="118">
        <v>6240968</v>
      </c>
      <c r="D15" s="123"/>
      <c r="E15" s="123"/>
      <c r="F15" s="123"/>
      <c r="G15" s="118"/>
      <c r="H15" s="123"/>
      <c r="I15" s="123"/>
      <c r="J15" s="123"/>
      <c r="K15" s="123"/>
    </row>
    <row r="16" spans="1:11" ht="14" customHeight="1">
      <c r="A16" s="199" t="s">
        <v>23</v>
      </c>
      <c r="B16" s="205">
        <v>2000</v>
      </c>
      <c r="C16" s="118">
        <v>11621243</v>
      </c>
      <c r="D16" s="118"/>
      <c r="E16" s="123"/>
      <c r="F16" s="118"/>
      <c r="G16" s="118"/>
      <c r="H16" s="118"/>
      <c r="I16" s="123"/>
      <c r="J16" s="120"/>
      <c r="K16" s="118"/>
    </row>
    <row r="17" spans="1:11" ht="14" customHeight="1">
      <c r="A17" s="201" t="s">
        <v>24</v>
      </c>
      <c r="B17" s="205">
        <v>3000</v>
      </c>
      <c r="C17" s="118">
        <v>633273</v>
      </c>
      <c r="D17" s="118"/>
      <c r="E17" s="123"/>
      <c r="F17" s="118"/>
      <c r="G17" s="118"/>
      <c r="H17" s="119"/>
      <c r="I17" s="123"/>
      <c r="J17" s="123"/>
      <c r="K17" s="123"/>
    </row>
    <row r="18" spans="1:11" ht="14" customHeight="1">
      <c r="A18" s="202" t="s">
        <v>153</v>
      </c>
      <c r="B18" s="206">
        <v>4000</v>
      </c>
      <c r="C18" s="118">
        <v>5051656</v>
      </c>
      <c r="D18" s="118"/>
      <c r="E18" s="118"/>
      <c r="F18" s="118"/>
      <c r="G18" s="118"/>
      <c r="H18" s="118"/>
      <c r="I18" s="123"/>
      <c r="J18" s="352"/>
      <c r="K18" s="118"/>
    </row>
    <row r="19" spans="1:11" ht="14" customHeight="1">
      <c r="A19" s="202" t="s">
        <v>25</v>
      </c>
      <c r="B19" s="205">
        <v>5000</v>
      </c>
      <c r="C19" s="118">
        <v>0</v>
      </c>
      <c r="D19" s="118"/>
      <c r="E19" s="118"/>
      <c r="F19" s="118"/>
      <c r="G19" s="118"/>
      <c r="H19" s="119"/>
      <c r="I19" s="123"/>
      <c r="J19" s="118"/>
      <c r="K19" s="118"/>
    </row>
    <row r="20" spans="1:11" ht="14" customHeight="1" thickBot="1">
      <c r="A20" s="255" t="s">
        <v>121</v>
      </c>
      <c r="B20" s="174"/>
      <c r="C20" s="121">
        <f t="shared" ref="C20:H20" si="1">SUM(C15:C19)</f>
        <v>23547140</v>
      </c>
      <c r="D20" s="121">
        <f t="shared" si="1"/>
        <v>0</v>
      </c>
      <c r="E20" s="121">
        <f t="shared" si="1"/>
        <v>0</v>
      </c>
      <c r="F20" s="121">
        <f t="shared" si="1"/>
        <v>0</v>
      </c>
      <c r="G20" s="121">
        <f t="shared" si="1"/>
        <v>0</v>
      </c>
      <c r="H20" s="121">
        <f t="shared" si="1"/>
        <v>0</v>
      </c>
      <c r="I20" s="123"/>
      <c r="J20" s="121">
        <f>SUM(J15:J19)</f>
        <v>0</v>
      </c>
      <c r="K20" s="121">
        <f>SUM(K15:K19)</f>
        <v>0</v>
      </c>
    </row>
    <row r="21" spans="1:11" ht="14" thickTop="1" thickBot="1">
      <c r="A21" s="171" t="s">
        <v>175</v>
      </c>
      <c r="B21" s="269">
        <v>4180</v>
      </c>
      <c r="C21" s="124">
        <f t="shared" ref="C21:H21" si="2">C12</f>
        <v>4408905</v>
      </c>
      <c r="D21" s="124">
        <f t="shared" si="2"/>
        <v>0</v>
      </c>
      <c r="E21" s="124">
        <f t="shared" si="2"/>
        <v>0</v>
      </c>
      <c r="F21" s="124">
        <f t="shared" si="2"/>
        <v>0</v>
      </c>
      <c r="G21" s="124">
        <f t="shared" si="2"/>
        <v>0</v>
      </c>
      <c r="H21" s="124">
        <f t="shared" si="2"/>
        <v>0</v>
      </c>
      <c r="I21" s="123" t="s">
        <v>0</v>
      </c>
      <c r="J21" s="126">
        <f>J12</f>
        <v>0</v>
      </c>
      <c r="K21" s="126">
        <f>K12</f>
        <v>0</v>
      </c>
    </row>
    <row r="22" spans="1:11" ht="14" customHeight="1" thickTop="1" thickBot="1">
      <c r="A22" s="255" t="s">
        <v>122</v>
      </c>
      <c r="B22" s="175"/>
      <c r="C22" s="124">
        <f t="shared" ref="C22:H22" si="3">C20+C21</f>
        <v>27956045</v>
      </c>
      <c r="D22" s="124">
        <f t="shared" si="3"/>
        <v>0</v>
      </c>
      <c r="E22" s="124">
        <f t="shared" si="3"/>
        <v>0</v>
      </c>
      <c r="F22" s="124">
        <f t="shared" si="3"/>
        <v>0</v>
      </c>
      <c r="G22" s="124">
        <f t="shared" si="3"/>
        <v>0</v>
      </c>
      <c r="H22" s="124">
        <f t="shared" si="3"/>
        <v>0</v>
      </c>
      <c r="I22" s="127"/>
      <c r="J22" s="124">
        <f>J20+J21</f>
        <v>0</v>
      </c>
      <c r="K22" s="124">
        <f>K20+K21</f>
        <v>0</v>
      </c>
    </row>
    <row r="23" spans="1:11" ht="25" thickTop="1">
      <c r="A23" s="172" t="s">
        <v>76</v>
      </c>
      <c r="B23" s="168"/>
      <c r="C23" s="128">
        <f t="shared" ref="C23:H23" si="4">C11-C20</f>
        <v>2448808</v>
      </c>
      <c r="D23" s="128">
        <f t="shared" si="4"/>
        <v>0</v>
      </c>
      <c r="E23" s="128">
        <f t="shared" si="4"/>
        <v>0</v>
      </c>
      <c r="F23" s="128">
        <f t="shared" si="4"/>
        <v>0</v>
      </c>
      <c r="G23" s="128">
        <f t="shared" si="4"/>
        <v>0</v>
      </c>
      <c r="H23" s="128">
        <f t="shared" si="4"/>
        <v>0</v>
      </c>
      <c r="I23" s="128">
        <f>I11</f>
        <v>0</v>
      </c>
      <c r="J23" s="128">
        <f>J11-J20</f>
        <v>0</v>
      </c>
      <c r="K23" s="128">
        <f>K11-K20</f>
        <v>0</v>
      </c>
    </row>
    <row r="24" spans="1:11" ht="13" thickBot="1">
      <c r="A24" s="207" t="s">
        <v>154</v>
      </c>
      <c r="B24" s="208">
        <v>7000</v>
      </c>
      <c r="C24" s="129"/>
      <c r="D24" s="129"/>
      <c r="E24" s="129"/>
      <c r="F24" s="129"/>
      <c r="G24" s="129"/>
      <c r="H24" s="129"/>
      <c r="I24" s="129"/>
      <c r="J24" s="129"/>
      <c r="K24" s="129"/>
    </row>
    <row r="25" spans="1:11" ht="14" customHeight="1" thickTop="1" thickBot="1">
      <c r="A25" s="209" t="s">
        <v>155</v>
      </c>
      <c r="B25" s="210">
        <v>8000</v>
      </c>
      <c r="C25" s="130"/>
      <c r="D25" s="130"/>
      <c r="E25" s="130"/>
      <c r="F25" s="130"/>
      <c r="G25" s="131"/>
      <c r="H25" s="130"/>
      <c r="I25" s="131"/>
      <c r="J25" s="130"/>
      <c r="K25" s="130"/>
    </row>
    <row r="26" spans="1:11" ht="17" thickTop="1" thickBot="1">
      <c r="A26" s="270" t="s">
        <v>156</v>
      </c>
      <c r="B26" s="176"/>
      <c r="C26" s="132">
        <f t="shared" ref="C26:K26" si="5">C24-C25</f>
        <v>0</v>
      </c>
      <c r="D26" s="132">
        <f t="shared" si="5"/>
        <v>0</v>
      </c>
      <c r="E26" s="132">
        <f t="shared" si="5"/>
        <v>0</v>
      </c>
      <c r="F26" s="132">
        <f t="shared" si="5"/>
        <v>0</v>
      </c>
      <c r="G26" s="132">
        <f t="shared" si="5"/>
        <v>0</v>
      </c>
      <c r="H26" s="132">
        <f t="shared" si="5"/>
        <v>0</v>
      </c>
      <c r="I26" s="132">
        <f t="shared" si="5"/>
        <v>0</v>
      </c>
      <c r="J26" s="132">
        <f t="shared" si="5"/>
        <v>0</v>
      </c>
      <c r="K26" s="132">
        <f t="shared" si="5"/>
        <v>0</v>
      </c>
    </row>
    <row r="27" spans="1:11" ht="37.5" customHeight="1" thickTop="1" thickBot="1">
      <c r="A27" s="397" t="s">
        <v>157</v>
      </c>
      <c r="B27" s="398"/>
      <c r="C27" s="186">
        <f t="shared" ref="C27:K27" si="6">C23+C26</f>
        <v>2448808</v>
      </c>
      <c r="D27" s="186">
        <f t="shared" si="6"/>
        <v>0</v>
      </c>
      <c r="E27" s="186">
        <f t="shared" si="6"/>
        <v>0</v>
      </c>
      <c r="F27" s="186">
        <f t="shared" si="6"/>
        <v>0</v>
      </c>
      <c r="G27" s="186">
        <f t="shared" si="6"/>
        <v>0</v>
      </c>
      <c r="H27" s="186">
        <f t="shared" si="6"/>
        <v>0</v>
      </c>
      <c r="I27" s="186">
        <f t="shared" si="6"/>
        <v>0</v>
      </c>
      <c r="J27" s="186">
        <f t="shared" si="6"/>
        <v>0</v>
      </c>
      <c r="K27" s="186">
        <f t="shared" si="6"/>
        <v>0</v>
      </c>
    </row>
    <row r="28" spans="1:11" ht="13" thickTop="1">
      <c r="A28" s="279" t="s">
        <v>196</v>
      </c>
      <c r="B28" s="173"/>
      <c r="C28" s="122">
        <v>3522954</v>
      </c>
      <c r="D28" s="122"/>
      <c r="E28" s="122"/>
      <c r="F28" s="122"/>
      <c r="G28" s="122"/>
      <c r="H28" s="122"/>
      <c r="I28" s="122"/>
      <c r="J28" s="122"/>
      <c r="K28" s="122"/>
    </row>
    <row r="29" spans="1:11" ht="12">
      <c r="A29" s="271" t="s">
        <v>47</v>
      </c>
      <c r="B29" s="48"/>
      <c r="C29" s="118"/>
      <c r="D29" s="118"/>
      <c r="E29" s="118"/>
      <c r="F29" s="118"/>
      <c r="G29" s="118"/>
      <c r="H29" s="118"/>
      <c r="I29" s="118"/>
      <c r="J29" s="118"/>
      <c r="K29" s="118"/>
    </row>
    <row r="30" spans="1:11" ht="14" customHeight="1" thickBot="1">
      <c r="A30" s="177" t="s">
        <v>197</v>
      </c>
      <c r="B30" s="178"/>
      <c r="C30" s="133">
        <f t="shared" ref="C30:K30" si="7">SUM(C27:C29)</f>
        <v>5971762</v>
      </c>
      <c r="D30" s="133">
        <f t="shared" si="7"/>
        <v>0</v>
      </c>
      <c r="E30" s="133">
        <f t="shared" si="7"/>
        <v>0</v>
      </c>
      <c r="F30" s="133">
        <f t="shared" si="7"/>
        <v>0</v>
      </c>
      <c r="G30" s="133">
        <f t="shared" si="7"/>
        <v>0</v>
      </c>
      <c r="H30" s="133">
        <f t="shared" si="7"/>
        <v>0</v>
      </c>
      <c r="I30" s="133">
        <f t="shared" si="7"/>
        <v>0</v>
      </c>
      <c r="J30" s="133">
        <f t="shared" si="7"/>
        <v>0</v>
      </c>
      <c r="K30" s="133">
        <f t="shared" si="7"/>
        <v>0</v>
      </c>
    </row>
    <row r="31" spans="1:11" ht="14" customHeight="1" thickTop="1">
      <c r="A31" s="49"/>
    </row>
  </sheetData>
  <sheetProtection algorithmName="SHA-512" hashValue="3VHeNksqxRV5uwHygNwGRPOqIGZGlTW7pAujJD6aXCn/tTMopKVVwMG5RbabunRcGVhqIpTJPv5dAON0E40yfg==" saltValue="oeOLlucND4+UYMA5s0RNpA=="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workbookViewId="0">
      <selection activeCell="E14" sqref="E14"/>
    </sheetView>
  </sheetViews>
  <sheetFormatPr baseColWidth="10" defaultColWidth="9.1640625" defaultRowHeight="13"/>
  <cols>
    <col min="1" max="1" width="0.83203125" style="90" customWidth="1"/>
    <col min="2" max="2" width="13.6640625" style="90" customWidth="1"/>
    <col min="3" max="3" width="18.5" style="90" customWidth="1"/>
    <col min="4" max="4" width="7.5" style="90" customWidth="1"/>
    <col min="5" max="15" width="13.6640625" style="90" customWidth="1"/>
    <col min="16" max="16" width="2.5" style="90" customWidth="1"/>
    <col min="17" max="16384" width="9.1640625" style="90"/>
  </cols>
  <sheetData>
    <row r="1" spans="1:13" ht="17.25" customHeight="1">
      <c r="A1" s="396" t="s">
        <v>199</v>
      </c>
      <c r="B1" s="399"/>
      <c r="C1" s="400"/>
      <c r="D1" s="400"/>
      <c r="E1" s="400"/>
      <c r="F1" s="400"/>
      <c r="G1" s="400"/>
      <c r="H1" s="400"/>
      <c r="I1" s="400"/>
      <c r="J1" s="400"/>
      <c r="K1" s="400"/>
      <c r="L1" s="401"/>
      <c r="M1" s="401"/>
    </row>
    <row r="2" spans="1:13" s="89" customFormat="1" ht="24" customHeight="1">
      <c r="A2" s="146"/>
    </row>
    <row r="3" spans="1:13" s="274" customFormat="1">
      <c r="B3" s="232" t="s">
        <v>110</v>
      </c>
    </row>
    <row r="4" spans="1:13" ht="9.75" customHeight="1"/>
    <row r="5" spans="1:13" ht="23" customHeight="1">
      <c r="B5" s="407" t="s">
        <v>201</v>
      </c>
      <c r="C5" s="411"/>
      <c r="D5" s="411"/>
      <c r="E5" s="411"/>
      <c r="F5" s="411"/>
      <c r="G5" s="411"/>
      <c r="H5" s="411"/>
      <c r="I5" s="411"/>
      <c r="J5" s="411"/>
      <c r="K5" s="411"/>
      <c r="L5" s="411"/>
    </row>
    <row r="6" spans="1:13" ht="17" customHeight="1">
      <c r="B6" s="405" t="str">
        <f>'ASA1'!C9</f>
        <v>Cooperative Association for Special Eduation</v>
      </c>
      <c r="C6" s="405"/>
      <c r="D6" s="91"/>
      <c r="E6" s="410" t="s">
        <v>214</v>
      </c>
      <c r="F6" s="410"/>
      <c r="G6" s="410"/>
      <c r="H6" s="92"/>
      <c r="I6" s="150" t="s">
        <v>215</v>
      </c>
      <c r="J6" s="92"/>
      <c r="K6" s="406" t="s">
        <v>216</v>
      </c>
      <c r="L6" s="406"/>
    </row>
    <row r="7" spans="1:13" ht="17" customHeight="1">
      <c r="B7" s="93" t="s">
        <v>80</v>
      </c>
      <c r="C7" s="91"/>
      <c r="D7" s="91"/>
      <c r="E7" s="408" t="s">
        <v>81</v>
      </c>
      <c r="F7" s="409"/>
      <c r="G7" s="409"/>
      <c r="H7" s="91"/>
      <c r="I7" s="94" t="s">
        <v>82</v>
      </c>
      <c r="J7" s="91"/>
      <c r="K7" s="408" t="s">
        <v>83</v>
      </c>
      <c r="L7" s="409"/>
    </row>
    <row r="8" spans="1:13">
      <c r="B8" s="407" t="s">
        <v>202</v>
      </c>
      <c r="C8" s="407"/>
      <c r="D8" s="407"/>
      <c r="E8" s="407"/>
      <c r="F8" s="407"/>
      <c r="G8" s="407"/>
      <c r="H8" s="407"/>
      <c r="I8" s="407"/>
      <c r="J8" s="407"/>
      <c r="K8" s="407"/>
      <c r="L8" s="407"/>
    </row>
    <row r="9" spans="1:13" ht="6" customHeight="1">
      <c r="B9" s="95"/>
      <c r="C9" s="95"/>
    </row>
    <row r="10" spans="1:13" s="18" customFormat="1" ht="11">
      <c r="B10" s="96" t="s">
        <v>90</v>
      </c>
      <c r="C10" s="97"/>
    </row>
    <row r="11" spans="1:13" ht="6" customHeight="1">
      <c r="B11" s="98"/>
      <c r="C11" s="98"/>
    </row>
    <row r="12" spans="1:13">
      <c r="B12" s="296" t="s">
        <v>200</v>
      </c>
      <c r="C12" s="98"/>
    </row>
    <row r="13" spans="1:13" s="18" customFormat="1" ht="36">
      <c r="B13" s="99"/>
      <c r="C13" s="100"/>
      <c r="D13" s="100"/>
      <c r="E13" s="101" t="s">
        <v>8</v>
      </c>
      <c r="F13" s="101" t="s">
        <v>48</v>
      </c>
      <c r="G13" s="101" t="s">
        <v>25</v>
      </c>
      <c r="H13" s="101" t="s">
        <v>9</v>
      </c>
      <c r="I13" s="101" t="s">
        <v>79</v>
      </c>
      <c r="J13" s="101" t="s">
        <v>136</v>
      </c>
      <c r="K13" s="101" t="s">
        <v>39</v>
      </c>
      <c r="L13" s="101" t="s">
        <v>137</v>
      </c>
      <c r="M13" s="101" t="s">
        <v>40</v>
      </c>
    </row>
    <row r="14" spans="1:13" s="18" customFormat="1" ht="12">
      <c r="B14" s="211" t="s">
        <v>19</v>
      </c>
      <c r="C14" s="212"/>
      <c r="D14" s="213">
        <v>1000</v>
      </c>
      <c r="E14" s="141">
        <f>('ASA3'!C7)</f>
        <v>18602280</v>
      </c>
      <c r="F14" s="141">
        <f>('ASA3'!D7)</f>
        <v>0</v>
      </c>
      <c r="G14" s="141">
        <f>('ASA3'!E7)</f>
        <v>0</v>
      </c>
      <c r="H14" s="141">
        <f>('ASA3'!F7)</f>
        <v>0</v>
      </c>
      <c r="I14" s="141">
        <f>('ASA3'!G7)</f>
        <v>0</v>
      </c>
      <c r="J14" s="141">
        <f>('ASA3'!H7)</f>
        <v>0</v>
      </c>
      <c r="K14" s="141">
        <f>('ASA3'!I7)</f>
        <v>0</v>
      </c>
      <c r="L14" s="141">
        <f>('ASA3'!J7)</f>
        <v>0</v>
      </c>
      <c r="M14" s="141">
        <f>('ASA3'!K7)</f>
        <v>0</v>
      </c>
    </row>
    <row r="15" spans="1:13" s="18" customFormat="1" ht="21.75" customHeight="1">
      <c r="B15" s="412" t="s">
        <v>158</v>
      </c>
      <c r="C15" s="371"/>
      <c r="D15" s="213">
        <v>2000</v>
      </c>
      <c r="E15" s="141">
        <f>('ASA3'!C8)</f>
        <v>0</v>
      </c>
      <c r="F15" s="141">
        <f>('ASA3'!D8)</f>
        <v>0</v>
      </c>
      <c r="G15" s="286"/>
      <c r="H15" s="141">
        <f>('ASA3'!F8)</f>
        <v>0</v>
      </c>
      <c r="I15" s="141">
        <f>('ASA3'!G8)</f>
        <v>0</v>
      </c>
      <c r="J15" s="286"/>
      <c r="K15" s="286"/>
      <c r="L15" s="286"/>
      <c r="M15" s="286"/>
    </row>
    <row r="16" spans="1:13" s="18" customFormat="1" ht="12">
      <c r="B16" s="211" t="s">
        <v>20</v>
      </c>
      <c r="C16" s="212"/>
      <c r="D16" s="213">
        <v>3000</v>
      </c>
      <c r="E16" s="141">
        <f>('ASA3'!C9)</f>
        <v>2178477</v>
      </c>
      <c r="F16" s="141">
        <f>('ASA3'!D9)</f>
        <v>0</v>
      </c>
      <c r="G16" s="141">
        <f>('ASA3'!E9)</f>
        <v>0</v>
      </c>
      <c r="H16" s="141">
        <f>('ASA3'!F9)</f>
        <v>0</v>
      </c>
      <c r="I16" s="141">
        <f>('ASA3'!G9)</f>
        <v>0</v>
      </c>
      <c r="J16" s="141">
        <f>('ASA3'!H9)</f>
        <v>0</v>
      </c>
      <c r="K16" s="141">
        <f>('ASA3'!I9)</f>
        <v>0</v>
      </c>
      <c r="L16" s="141">
        <f>('ASA3'!J9)</f>
        <v>0</v>
      </c>
      <c r="M16" s="141">
        <f>('ASA3'!K9)</f>
        <v>0</v>
      </c>
    </row>
    <row r="17" spans="2:13" s="18" customFormat="1" ht="12">
      <c r="B17" s="211" t="s">
        <v>21</v>
      </c>
      <c r="C17" s="212"/>
      <c r="D17" s="213">
        <v>4000</v>
      </c>
      <c r="E17" s="141">
        <f>('ASA3'!C10)</f>
        <v>5215191</v>
      </c>
      <c r="F17" s="141">
        <f>('ASA3'!D10)</f>
        <v>0</v>
      </c>
      <c r="G17" s="141">
        <f>('ASA3'!E10)</f>
        <v>0</v>
      </c>
      <c r="H17" s="141">
        <f>('ASA3'!F10)</f>
        <v>0</v>
      </c>
      <c r="I17" s="141">
        <f>('ASA3'!G10)</f>
        <v>0</v>
      </c>
      <c r="J17" s="141">
        <f>('ASA3'!H10)</f>
        <v>0</v>
      </c>
      <c r="K17" s="141">
        <f>('ASA3'!I10)</f>
        <v>0</v>
      </c>
      <c r="L17" s="141">
        <f>('ASA3'!J10)</f>
        <v>0</v>
      </c>
      <c r="M17" s="141">
        <f>('ASA3'!K10)</f>
        <v>0</v>
      </c>
    </row>
    <row r="18" spans="2:13" s="18" customFormat="1" ht="13.5" customHeight="1" thickBot="1">
      <c r="B18" s="181" t="s">
        <v>119</v>
      </c>
      <c r="C18" s="182"/>
      <c r="D18" s="183"/>
      <c r="E18" s="141">
        <f>('ASA3'!C11)</f>
        <v>25995948</v>
      </c>
      <c r="F18" s="141">
        <f>('ASA3'!D11)</f>
        <v>0</v>
      </c>
      <c r="G18" s="141">
        <f>('ASA3'!E11)</f>
        <v>0</v>
      </c>
      <c r="H18" s="141">
        <f>('ASA3'!F11)</f>
        <v>0</v>
      </c>
      <c r="I18" s="141">
        <f>('ASA3'!G11)</f>
        <v>0</v>
      </c>
      <c r="J18" s="141">
        <f>('ASA3'!H11)</f>
        <v>0</v>
      </c>
      <c r="K18" s="141">
        <f>('ASA3'!I11)</f>
        <v>0</v>
      </c>
      <c r="L18" s="141">
        <f>('ASA3'!J11)</f>
        <v>0</v>
      </c>
      <c r="M18" s="141">
        <f>('ASA3'!K11)</f>
        <v>0</v>
      </c>
    </row>
    <row r="19" spans="2:13" s="18" customFormat="1" ht="15" customHeight="1" thickTop="1" thickBot="1">
      <c r="B19" s="402" t="s">
        <v>121</v>
      </c>
      <c r="C19" s="403"/>
      <c r="D19" s="404"/>
      <c r="E19" s="287">
        <f>'ASA3'!C20</f>
        <v>23547140</v>
      </c>
      <c r="F19" s="287">
        <f>'ASA3'!D20</f>
        <v>0</v>
      </c>
      <c r="G19" s="287">
        <f>'ASA3'!E20</f>
        <v>0</v>
      </c>
      <c r="H19" s="287">
        <f>'ASA3'!F20</f>
        <v>0</v>
      </c>
      <c r="I19" s="287">
        <f>'ASA3'!G20</f>
        <v>0</v>
      </c>
      <c r="J19" s="287">
        <f>'ASA3'!H20</f>
        <v>0</v>
      </c>
      <c r="K19" s="288"/>
      <c r="L19" s="287">
        <f>'ASA3'!J20</f>
        <v>0</v>
      </c>
      <c r="M19" s="287">
        <f>'ASA3'!K20</f>
        <v>0</v>
      </c>
    </row>
    <row r="20" spans="2:13" s="18" customFormat="1" thickTop="1">
      <c r="B20" s="179" t="s">
        <v>159</v>
      </c>
      <c r="C20" s="180"/>
      <c r="D20" s="102"/>
      <c r="E20" s="142">
        <f>'ASA3'!C26</f>
        <v>0</v>
      </c>
      <c r="F20" s="142">
        <f>'ASA3'!D26</f>
        <v>0</v>
      </c>
      <c r="G20" s="142">
        <f>'ASA3'!E26</f>
        <v>0</v>
      </c>
      <c r="H20" s="142">
        <f>'ASA3'!F26</f>
        <v>0</v>
      </c>
      <c r="I20" s="142">
        <f>'ASA3'!G26</f>
        <v>0</v>
      </c>
      <c r="J20" s="142">
        <f>'ASA3'!H26</f>
        <v>0</v>
      </c>
      <c r="K20" s="142">
        <f>'ASA3'!I26</f>
        <v>0</v>
      </c>
      <c r="L20" s="142">
        <f>'ASA3'!J26</f>
        <v>0</v>
      </c>
      <c r="M20" s="142">
        <f>'ASA3'!K26</f>
        <v>0</v>
      </c>
    </row>
    <row r="21" spans="2:13" s="18" customFormat="1" ht="13.5" customHeight="1" thickBot="1">
      <c r="B21" s="185" t="str">
        <f>'ASA3'!A28</f>
        <v>Beginning Fund Balances - July 1, 2019</v>
      </c>
      <c r="C21" s="182"/>
      <c r="D21" s="183"/>
      <c r="E21" s="143">
        <f>'ASA3'!C28</f>
        <v>3522954</v>
      </c>
      <c r="F21" s="143">
        <f>'ASA3'!D28</f>
        <v>0</v>
      </c>
      <c r="G21" s="143">
        <f>'ASA3'!E28</f>
        <v>0</v>
      </c>
      <c r="H21" s="143">
        <f>'ASA3'!F28</f>
        <v>0</v>
      </c>
      <c r="I21" s="143">
        <f>'ASA3'!G28</f>
        <v>0</v>
      </c>
      <c r="J21" s="143">
        <f>'ASA3'!H28</f>
        <v>0</v>
      </c>
      <c r="K21" s="143">
        <f>'ASA3'!I28</f>
        <v>0</v>
      </c>
      <c r="L21" s="143">
        <f>'ASA3'!J28</f>
        <v>0</v>
      </c>
      <c r="M21" s="143">
        <f>'ASA3'!K28</f>
        <v>0</v>
      </c>
    </row>
    <row r="22" spans="2:13" s="18" customFormat="1" thickTop="1">
      <c r="B22" s="179" t="s">
        <v>97</v>
      </c>
      <c r="C22" s="180"/>
      <c r="D22" s="184"/>
      <c r="E22" s="143">
        <f>'ASA3'!C29</f>
        <v>0</v>
      </c>
      <c r="F22" s="143">
        <f>'ASA3'!D29</f>
        <v>0</v>
      </c>
      <c r="G22" s="143">
        <f>'ASA3'!E29</f>
        <v>0</v>
      </c>
      <c r="H22" s="143">
        <f>'ASA3'!F29</f>
        <v>0</v>
      </c>
      <c r="I22" s="143">
        <f>'ASA3'!G29</f>
        <v>0</v>
      </c>
      <c r="J22" s="143">
        <f>'ASA3'!H29</f>
        <v>0</v>
      </c>
      <c r="K22" s="143">
        <f>'ASA3'!I29</f>
        <v>0</v>
      </c>
      <c r="L22" s="143">
        <f>'ASA3'!J29</f>
        <v>0</v>
      </c>
      <c r="M22" s="143">
        <f>'ASA3'!K29</f>
        <v>0</v>
      </c>
    </row>
    <row r="23" spans="2:13" s="18" customFormat="1" ht="13.5" customHeight="1" thickBot="1">
      <c r="B23" s="185" t="str">
        <f>'ASA3'!A30</f>
        <v>Ending Fund Balances June 30, 2020</v>
      </c>
      <c r="C23" s="182"/>
      <c r="D23" s="183"/>
      <c r="E23" s="144">
        <f>SUM(E18,E20,E21,E22)-E19</f>
        <v>5971762</v>
      </c>
      <c r="F23" s="144">
        <f>'ASA3'!D30</f>
        <v>0</v>
      </c>
      <c r="G23" s="144">
        <f>'ASA3'!E30</f>
        <v>0</v>
      </c>
      <c r="H23" s="144">
        <f>'ASA3'!F30</f>
        <v>0</v>
      </c>
      <c r="I23" s="144">
        <f>'ASA3'!G30</f>
        <v>0</v>
      </c>
      <c r="J23" s="144">
        <f>'ASA3'!H30</f>
        <v>0</v>
      </c>
      <c r="K23" s="144">
        <f>'ASA3'!I30</f>
        <v>0</v>
      </c>
      <c r="L23" s="144">
        <f>'ASA3'!J30</f>
        <v>0</v>
      </c>
      <c r="M23" s="144">
        <f>'ASA3'!K30</f>
        <v>0</v>
      </c>
    </row>
    <row r="24" spans="2:13" s="18" customFormat="1" ht="12" thickTop="1">
      <c r="B24" s="8"/>
      <c r="C24" s="103"/>
      <c r="D24" s="104"/>
      <c r="E24" s="104"/>
      <c r="F24" s="104"/>
      <c r="G24" s="104"/>
      <c r="H24" s="104"/>
      <c r="I24" s="104"/>
      <c r="J24" s="104"/>
      <c r="K24" s="104"/>
      <c r="L24" s="104"/>
    </row>
    <row r="25" spans="2:13" s="18" customFormat="1" ht="11"/>
    <row r="26" spans="2:13" s="18" customFormat="1" ht="6" customHeight="1"/>
    <row r="27" spans="2:13" s="18" customFormat="1" ht="35" customHeight="1"/>
    <row r="28" spans="2:13" ht="14" customHeight="1"/>
    <row r="29" spans="2:13" s="18" customFormat="1" ht="11"/>
    <row r="30" spans="2:13" s="18" customFormat="1" ht="12.25" customHeight="1"/>
    <row r="31" spans="2:13" s="18" customFormat="1" ht="12.25" customHeight="1"/>
    <row r="32" spans="2:13" s="18" customFormat="1" ht="12.25" customHeight="1"/>
    <row r="33" spans="1:15" s="18" customFormat="1" ht="12.25" customHeight="1"/>
    <row r="34" spans="1:15" s="18" customFormat="1" ht="12.25" customHeight="1"/>
    <row r="35" spans="1:15" s="18" customFormat="1" ht="12.25" customHeight="1"/>
    <row r="36" spans="1:15" s="18" customFormat="1" ht="12.25" customHeight="1"/>
    <row r="37" spans="1:15" s="18" customFormat="1" ht="12.25" customHeight="1"/>
    <row r="38" spans="1:15" s="18" customFormat="1" ht="12.25" customHeight="1"/>
    <row r="39" spans="1:15" s="18" customFormat="1" ht="12.25" customHeight="1"/>
    <row r="40" spans="1:15" s="18" customFormat="1" ht="12.25" customHeight="1"/>
    <row r="41" spans="1:15" s="18" customFormat="1" ht="12.25" customHeight="1"/>
    <row r="42" spans="1:15" ht="2.25" customHeight="1">
      <c r="A42" s="105"/>
    </row>
    <row r="44" spans="1:15" s="106" customFormat="1">
      <c r="N44" s="90"/>
      <c r="O44" s="90"/>
    </row>
    <row r="45" spans="1:15" s="18" customFormat="1">
      <c r="B45" s="188"/>
      <c r="N45" s="90"/>
      <c r="O45" s="90"/>
    </row>
    <row r="46" spans="1:15" s="18" customFormat="1" ht="12.25" customHeight="1">
      <c r="N46" s="90"/>
      <c r="O46" s="90"/>
    </row>
    <row r="47" spans="1:15" s="18" customFormat="1" ht="12.25" customHeight="1">
      <c r="N47" s="90"/>
      <c r="O47" s="90"/>
    </row>
    <row r="48" spans="1:15" s="18" customFormat="1" ht="12.25" customHeight="1">
      <c r="N48" s="90"/>
      <c r="O48" s="90"/>
    </row>
    <row r="49" spans="1:15" s="18" customFormat="1" ht="12.25" customHeight="1">
      <c r="N49" s="90"/>
      <c r="O49" s="90"/>
    </row>
    <row r="50" spans="1:15" s="18" customFormat="1" ht="12.25" customHeight="1">
      <c r="N50" s="90"/>
      <c r="O50" s="90"/>
    </row>
    <row r="51" spans="1:15" s="18" customFormat="1" ht="12.25" customHeight="1">
      <c r="N51" s="90"/>
      <c r="O51" s="90"/>
    </row>
    <row r="52" spans="1:15" s="18" customFormat="1" ht="12.25" customHeight="1">
      <c r="N52" s="90"/>
      <c r="O52" s="90"/>
    </row>
    <row r="53" spans="1:15" s="18" customFormat="1" ht="12.25" customHeight="1">
      <c r="N53" s="90"/>
      <c r="O53" s="90"/>
    </row>
    <row r="54" spans="1:15" s="18" customFormat="1" ht="12.25" customHeight="1">
      <c r="N54" s="90"/>
      <c r="O54" s="90"/>
    </row>
    <row r="55" spans="1:15" s="18" customFormat="1" ht="12.25" customHeight="1">
      <c r="N55" s="90"/>
      <c r="O55" s="90"/>
    </row>
    <row r="56" spans="1:15" s="18" customFormat="1" ht="12.25" customHeight="1">
      <c r="N56" s="90"/>
      <c r="O56" s="90"/>
    </row>
    <row r="57" spans="1:15" s="18" customFormat="1" ht="12.25" customHeight="1">
      <c r="A57" s="107"/>
      <c r="N57" s="90"/>
      <c r="O57" s="90"/>
    </row>
    <row r="58" spans="1:15" ht="3.75" customHeight="1"/>
    <row r="60" spans="1:15">
      <c r="N60" s="105"/>
    </row>
    <row r="61" spans="1:15">
      <c r="N61" s="105"/>
    </row>
    <row r="62" spans="1:15">
      <c r="N62" s="105"/>
    </row>
    <row r="63" spans="1:15">
      <c r="N63" s="105"/>
    </row>
    <row r="64" spans="1:15">
      <c r="N64" s="105"/>
    </row>
    <row r="65" spans="14:14">
      <c r="N65" s="105"/>
    </row>
    <row r="66" spans="14:14">
      <c r="N66" s="105"/>
    </row>
    <row r="67" spans="14:14">
      <c r="N67" s="105"/>
    </row>
    <row r="68" spans="14:14">
      <c r="N68" s="105"/>
    </row>
    <row r="69" spans="14:14">
      <c r="N69" s="105"/>
    </row>
    <row r="70" spans="14:14">
      <c r="N70" s="105"/>
    </row>
    <row r="71" spans="14:14">
      <c r="N71" s="105"/>
    </row>
  </sheetData>
  <sheetProtection algorithmName="SHA-512" hashValue="6KEOUBV8yUPopzaI8OQBkajrpfKvm1fl1DfWWyTI+eRJ8n7IaRxipOqVBloJlQAgWsPZgTBGRYjx8hwEs+cBHA==" saltValue="ReeTbNfzJW/H15bAz5uV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G53"/>
  <sheetViews>
    <sheetView showGridLines="0" topLeftCell="A4" zoomScaleNormal="100" workbookViewId="0">
      <selection activeCell="E36" sqref="E36:E52"/>
    </sheetView>
  </sheetViews>
  <sheetFormatPr baseColWidth="10" defaultColWidth="8.83203125" defaultRowHeight="13"/>
  <cols>
    <col min="1" max="1" width="3.1640625" customWidth="1"/>
    <col min="2" max="2" width="35.5" customWidth="1"/>
    <col min="3" max="6" width="30.6640625" customWidth="1"/>
    <col min="7" max="7" width="6" customWidth="1"/>
  </cols>
  <sheetData>
    <row r="1" spans="1:7">
      <c r="A1" s="425" t="s">
        <v>167</v>
      </c>
      <c r="B1" s="425"/>
      <c r="C1" s="425"/>
      <c r="D1" s="425"/>
      <c r="E1" s="425"/>
      <c r="F1" s="425"/>
      <c r="G1" s="425"/>
    </row>
    <row r="2" spans="1:7">
      <c r="A2" s="305"/>
      <c r="B2" s="305"/>
      <c r="C2" s="305"/>
      <c r="D2" s="305"/>
      <c r="E2" s="305"/>
      <c r="F2" s="305"/>
      <c r="G2" s="305"/>
    </row>
    <row r="3" spans="1:7">
      <c r="A3" s="298"/>
      <c r="B3" s="306" t="s">
        <v>106</v>
      </c>
      <c r="C3" s="298"/>
      <c r="D3" s="298"/>
      <c r="E3" s="298"/>
      <c r="F3" s="307"/>
      <c r="G3" s="298"/>
    </row>
    <row r="4" spans="1:7">
      <c r="A4" s="298"/>
      <c r="B4" s="306" t="s">
        <v>107</v>
      </c>
      <c r="C4" s="298"/>
      <c r="D4" s="298"/>
      <c r="E4" s="298"/>
      <c r="F4" s="307"/>
      <c r="G4" s="298"/>
    </row>
    <row r="5" spans="1:7">
      <c r="A5" s="298"/>
      <c r="B5" s="308"/>
      <c r="C5" s="298"/>
      <c r="D5" s="298"/>
      <c r="E5" s="298"/>
      <c r="F5" s="307"/>
      <c r="G5" s="298"/>
    </row>
    <row r="6" spans="1:7">
      <c r="A6" s="309"/>
      <c r="B6" s="353" t="str">
        <f>'ASA1'!C9</f>
        <v>Cooperative Association for Special Eduation</v>
      </c>
      <c r="C6" s="309"/>
      <c r="D6" s="309"/>
      <c r="E6" s="309"/>
      <c r="F6" s="310"/>
      <c r="G6" s="309"/>
    </row>
    <row r="7" spans="1:7">
      <c r="A7" s="309"/>
      <c r="B7" s="353" t="str">
        <f>'ASA1'!C10</f>
        <v>19-022-0150-61</v>
      </c>
      <c r="C7" s="309"/>
      <c r="D7" s="309"/>
      <c r="E7" s="309"/>
      <c r="F7" s="310"/>
      <c r="G7" s="309"/>
    </row>
    <row r="8" spans="1:7">
      <c r="A8" s="298"/>
      <c r="B8" s="308"/>
      <c r="C8" s="298"/>
      <c r="D8" s="298"/>
      <c r="E8" s="298"/>
      <c r="F8" s="307"/>
      <c r="G8" s="298"/>
    </row>
    <row r="9" spans="1:7" ht="14" thickBot="1">
      <c r="A9" s="298"/>
      <c r="B9" s="421" t="s">
        <v>192</v>
      </c>
      <c r="C9" s="422"/>
      <c r="D9" s="422"/>
      <c r="E9" s="422"/>
      <c r="F9" s="422"/>
      <c r="G9" s="307"/>
    </row>
    <row r="10" spans="1:7">
      <c r="A10" s="298"/>
      <c r="B10" s="311"/>
      <c r="C10" s="312"/>
      <c r="D10" s="313"/>
      <c r="E10" s="314"/>
      <c r="F10" s="313"/>
      <c r="G10" s="298"/>
    </row>
    <row r="11" spans="1:7" ht="14" thickBot="1">
      <c r="A11" s="298"/>
      <c r="B11" s="315"/>
      <c r="C11" s="316"/>
      <c r="D11" s="317"/>
      <c r="E11" s="318"/>
      <c r="F11" s="319"/>
      <c r="G11" s="298"/>
    </row>
    <row r="12" spans="1:7">
      <c r="A12" s="298"/>
      <c r="B12" s="320" t="s">
        <v>73</v>
      </c>
      <c r="C12" s="321" t="s">
        <v>7</v>
      </c>
      <c r="D12" s="322" t="s">
        <v>91</v>
      </c>
      <c r="E12" s="322" t="s">
        <v>92</v>
      </c>
      <c r="F12" s="323" t="s">
        <v>74</v>
      </c>
      <c r="G12" s="298"/>
    </row>
    <row r="13" spans="1:7" ht="409" customHeight="1">
      <c r="A13" s="298"/>
      <c r="B13" s="426" t="s">
        <v>217</v>
      </c>
      <c r="C13" s="359" t="s">
        <v>218</v>
      </c>
      <c r="D13" s="361" t="s">
        <v>219</v>
      </c>
      <c r="E13" s="360" t="s">
        <v>220</v>
      </c>
      <c r="F13" s="360" t="s">
        <v>221</v>
      </c>
      <c r="G13" s="298"/>
    </row>
    <row r="14" spans="1:7" ht="265" customHeight="1">
      <c r="A14" s="298"/>
      <c r="B14" s="426"/>
      <c r="C14" s="326"/>
      <c r="D14" s="325"/>
      <c r="E14" s="362"/>
      <c r="F14" s="362"/>
      <c r="G14" s="298"/>
    </row>
    <row r="15" spans="1:7">
      <c r="A15" s="298"/>
      <c r="B15" s="426"/>
      <c r="C15" s="326"/>
      <c r="D15" s="325"/>
      <c r="E15" s="325"/>
      <c r="F15" s="325"/>
      <c r="G15" s="298"/>
    </row>
    <row r="16" spans="1:7">
      <c r="A16" s="298"/>
      <c r="B16" s="426"/>
      <c r="C16" s="326"/>
      <c r="D16" s="325"/>
      <c r="E16" s="325"/>
      <c r="F16" s="325"/>
      <c r="G16" s="298"/>
    </row>
    <row r="17" spans="2:6">
      <c r="B17" s="426"/>
      <c r="C17" s="326"/>
      <c r="D17" s="325"/>
      <c r="E17" s="325"/>
      <c r="F17" s="325"/>
    </row>
    <row r="18" spans="2:6">
      <c r="B18" s="426"/>
      <c r="C18" s="326"/>
      <c r="D18" s="325"/>
      <c r="E18" s="325"/>
      <c r="F18" s="325"/>
    </row>
    <row r="19" spans="2:6">
      <c r="B19" s="426"/>
      <c r="C19" s="326"/>
      <c r="D19" s="325"/>
      <c r="E19" s="325"/>
      <c r="F19" s="325"/>
    </row>
    <row r="20" spans="2:6">
      <c r="B20" s="426"/>
      <c r="C20" s="326"/>
      <c r="D20" s="325"/>
      <c r="E20" s="325"/>
      <c r="F20" s="325"/>
    </row>
    <row r="21" spans="2:6">
      <c r="B21" s="426"/>
      <c r="C21" s="326"/>
      <c r="D21" s="325"/>
      <c r="E21" s="325"/>
      <c r="F21" s="325"/>
    </row>
    <row r="22" spans="2:6">
      <c r="B22" s="426"/>
      <c r="C22" s="324"/>
      <c r="D22" s="325"/>
      <c r="E22" s="325"/>
      <c r="F22" s="325"/>
    </row>
    <row r="23" spans="2:6">
      <c r="B23" s="426"/>
      <c r="C23" s="327"/>
      <c r="D23" s="325"/>
      <c r="E23" s="325"/>
      <c r="F23" s="325"/>
    </row>
    <row r="24" spans="2:6">
      <c r="B24" s="426"/>
      <c r="C24" s="324"/>
      <c r="D24" s="325"/>
      <c r="E24" s="325"/>
      <c r="F24" s="325"/>
    </row>
    <row r="25" spans="2:6">
      <c r="B25" s="426"/>
      <c r="C25" s="328"/>
      <c r="D25" s="325"/>
      <c r="E25" s="325"/>
      <c r="F25" s="325"/>
    </row>
    <row r="26" spans="2:6">
      <c r="B26" s="426"/>
      <c r="C26" s="328"/>
      <c r="D26" s="325"/>
      <c r="E26" s="325"/>
      <c r="F26" s="325"/>
    </row>
    <row r="27" spans="2:6">
      <c r="B27" s="426"/>
      <c r="C27" s="328"/>
      <c r="D27" s="325"/>
      <c r="E27" s="325"/>
      <c r="F27" s="325"/>
    </row>
    <row r="28" spans="2:6">
      <c r="B28" s="426"/>
      <c r="C28" s="328"/>
      <c r="D28" s="325"/>
      <c r="E28" s="325"/>
      <c r="F28" s="325"/>
    </row>
    <row r="29" spans="2:6">
      <c r="B29" s="426"/>
      <c r="C29" s="328"/>
      <c r="D29" s="325"/>
      <c r="E29" s="325"/>
      <c r="F29" s="325"/>
    </row>
    <row r="30" spans="2:6">
      <c r="B30" s="426"/>
      <c r="C30" s="328"/>
      <c r="D30" s="325"/>
      <c r="E30" s="325"/>
      <c r="F30" s="325"/>
    </row>
    <row r="31" spans="2:6" ht="14" thickBot="1">
      <c r="B31" s="427"/>
      <c r="C31" s="329"/>
      <c r="D31" s="330"/>
      <c r="E31" s="330"/>
      <c r="F31" s="330"/>
    </row>
    <row r="32" spans="2:6" ht="14" thickTop="1">
      <c r="B32" s="331"/>
      <c r="C32" s="326"/>
      <c r="D32" s="324"/>
      <c r="E32" s="324"/>
      <c r="F32" s="324"/>
    </row>
    <row r="33" spans="2:6">
      <c r="B33" s="423" t="s">
        <v>193</v>
      </c>
      <c r="C33" s="424"/>
      <c r="D33" s="424"/>
      <c r="E33" s="424"/>
      <c r="F33" s="424"/>
    </row>
    <row r="34" spans="2:6" ht="14" thickBot="1">
      <c r="B34" s="332"/>
      <c r="C34" s="333"/>
      <c r="D34" s="333"/>
      <c r="E34" s="333"/>
      <c r="F34" s="333"/>
    </row>
    <row r="35" spans="2:6">
      <c r="B35" s="320" t="s">
        <v>73</v>
      </c>
      <c r="C35" s="323" t="s">
        <v>7</v>
      </c>
      <c r="D35" s="323" t="s">
        <v>75</v>
      </c>
      <c r="E35" s="323" t="s">
        <v>84</v>
      </c>
      <c r="F35" s="334"/>
    </row>
    <row r="36" spans="2:6" ht="13" customHeight="1">
      <c r="B36" s="416" t="s">
        <v>226</v>
      </c>
      <c r="C36" s="418" t="s">
        <v>227</v>
      </c>
      <c r="D36" s="413" t="s">
        <v>228</v>
      </c>
      <c r="E36" s="413" t="s">
        <v>229</v>
      </c>
      <c r="F36" s="363"/>
    </row>
    <row r="37" spans="2:6" ht="14" customHeight="1">
      <c r="B37" s="416"/>
      <c r="C37" s="419"/>
      <c r="D37" s="414"/>
      <c r="E37" s="414"/>
      <c r="F37" s="364"/>
    </row>
    <row r="38" spans="2:6" ht="14" customHeight="1">
      <c r="B38" s="416"/>
      <c r="C38" s="419"/>
      <c r="D38" s="414"/>
      <c r="E38" s="414"/>
      <c r="F38" s="364"/>
    </row>
    <row r="39" spans="2:6" ht="14" customHeight="1">
      <c r="B39" s="416"/>
      <c r="C39" s="419"/>
      <c r="D39" s="414"/>
      <c r="E39" s="414"/>
      <c r="F39" s="364"/>
    </row>
    <row r="40" spans="2:6" ht="14" customHeight="1">
      <c r="B40" s="416"/>
      <c r="C40" s="419"/>
      <c r="D40" s="414"/>
      <c r="E40" s="414"/>
      <c r="F40" s="364"/>
    </row>
    <row r="41" spans="2:6" ht="14" customHeight="1">
      <c r="B41" s="416"/>
      <c r="C41" s="419"/>
      <c r="D41" s="414"/>
      <c r="E41" s="414"/>
      <c r="F41" s="364"/>
    </row>
    <row r="42" spans="2:6" ht="14" customHeight="1">
      <c r="B42" s="416"/>
      <c r="C42" s="419"/>
      <c r="D42" s="414"/>
      <c r="E42" s="414"/>
      <c r="F42" s="364"/>
    </row>
    <row r="43" spans="2:6" ht="14" customHeight="1">
      <c r="B43" s="416"/>
      <c r="C43" s="419"/>
      <c r="D43" s="414"/>
      <c r="E43" s="414"/>
      <c r="F43" s="364"/>
    </row>
    <row r="44" spans="2:6" ht="14" customHeight="1">
      <c r="B44" s="416"/>
      <c r="C44" s="419"/>
      <c r="D44" s="414"/>
      <c r="E44" s="414"/>
      <c r="F44" s="364"/>
    </row>
    <row r="45" spans="2:6" ht="14" customHeight="1">
      <c r="B45" s="416"/>
      <c r="C45" s="419"/>
      <c r="D45" s="414"/>
      <c r="E45" s="414"/>
      <c r="F45" s="364"/>
    </row>
    <row r="46" spans="2:6" ht="75" customHeight="1">
      <c r="B46" s="416"/>
      <c r="C46" s="419"/>
      <c r="D46" s="414"/>
      <c r="E46" s="414"/>
      <c r="F46" s="364"/>
    </row>
    <row r="47" spans="2:6" ht="53" customHeight="1">
      <c r="B47" s="416"/>
      <c r="C47" s="419"/>
      <c r="D47" s="414"/>
      <c r="E47" s="414"/>
      <c r="F47" s="335"/>
    </row>
    <row r="48" spans="2:6" ht="73" customHeight="1">
      <c r="B48" s="416"/>
      <c r="C48" s="419"/>
      <c r="D48" s="414"/>
      <c r="E48" s="414"/>
      <c r="F48" s="335"/>
    </row>
    <row r="49" spans="2:6" ht="14" customHeight="1">
      <c r="B49" s="416"/>
      <c r="C49" s="419"/>
      <c r="D49" s="414"/>
      <c r="E49" s="414"/>
      <c r="F49" s="335"/>
    </row>
    <row r="50" spans="2:6" ht="100" customHeight="1">
      <c r="B50" s="416"/>
      <c r="C50" s="419"/>
      <c r="D50" s="414"/>
      <c r="E50" s="414"/>
      <c r="F50" s="335"/>
    </row>
    <row r="51" spans="2:6" ht="14" customHeight="1">
      <c r="B51" s="416"/>
      <c r="C51" s="419"/>
      <c r="D51" s="414"/>
      <c r="E51" s="414"/>
      <c r="F51" s="335"/>
    </row>
    <row r="52" spans="2:6" ht="379" customHeight="1" thickBot="1">
      <c r="B52" s="417"/>
      <c r="C52" s="420"/>
      <c r="D52" s="415"/>
      <c r="E52" s="415"/>
      <c r="F52" s="335"/>
    </row>
    <row r="53" spans="2:6" ht="144" customHeight="1" thickTop="1">
      <c r="B53" s="336"/>
      <c r="C53" s="336"/>
      <c r="D53" s="337"/>
      <c r="E53" s="337"/>
      <c r="F53" s="338"/>
    </row>
  </sheetData>
  <sheetProtection insertRows="0" selectLockedCells="1"/>
  <mergeCells count="8">
    <mergeCell ref="A1:G1"/>
    <mergeCell ref="B13:B31"/>
    <mergeCell ref="E36:E52"/>
    <mergeCell ref="B36:B52"/>
    <mergeCell ref="C36:C52"/>
    <mergeCell ref="D36:D52"/>
    <mergeCell ref="B9:F9"/>
    <mergeCell ref="B33:F33"/>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08"/>
  <sheetViews>
    <sheetView showGridLines="0" workbookViewId="0">
      <selection activeCell="B57" sqref="B57"/>
    </sheetView>
  </sheetViews>
  <sheetFormatPr baseColWidth="10" defaultColWidth="8.83203125" defaultRowHeight="13"/>
  <cols>
    <col min="1" max="1" width="30.6640625" customWidth="1"/>
    <col min="2" max="2" width="24.6640625" customWidth="1"/>
    <col min="4" max="4" width="30.6640625" customWidth="1"/>
    <col min="5" max="5" width="24.6640625" customWidth="1"/>
  </cols>
  <sheetData>
    <row r="1" spans="1:5" ht="21.75" customHeight="1">
      <c r="A1" s="428" t="s">
        <v>98</v>
      </c>
      <c r="B1" s="429"/>
      <c r="C1" s="429"/>
      <c r="D1" s="429"/>
      <c r="E1" s="429"/>
    </row>
    <row r="2" spans="1:5">
      <c r="A2" s="349" t="s">
        <v>188</v>
      </c>
      <c r="B2" s="297"/>
      <c r="C2" s="298"/>
      <c r="D2" s="298"/>
      <c r="E2" s="298"/>
    </row>
    <row r="3" spans="1:5">
      <c r="A3" s="350" t="s">
        <v>189</v>
      </c>
    </row>
    <row r="4" spans="1:5">
      <c r="A4" s="350"/>
    </row>
    <row r="5" spans="1:5">
      <c r="A5" s="348" t="str">
        <f>'ASA1'!C9</f>
        <v>Cooperative Association for Special Eduation</v>
      </c>
    </row>
    <row r="6" spans="1:5">
      <c r="A6" s="348" t="str">
        <f>'ASA1'!C10</f>
        <v>19-022-0150-61</v>
      </c>
    </row>
    <row r="7" spans="1:5">
      <c r="A7" s="342" t="s">
        <v>93</v>
      </c>
      <c r="B7" s="341" t="s">
        <v>89</v>
      </c>
      <c r="C7" s="298"/>
      <c r="D7" s="299" t="s">
        <v>93</v>
      </c>
      <c r="E7" s="300" t="s">
        <v>89</v>
      </c>
    </row>
    <row r="8" spans="1:5">
      <c r="A8" s="343" t="s">
        <v>282</v>
      </c>
      <c r="B8" s="365">
        <v>10100</v>
      </c>
      <c r="C8" s="301"/>
      <c r="D8" s="302" t="s">
        <v>336</v>
      </c>
      <c r="E8" s="368">
        <v>5500</v>
      </c>
    </row>
    <row r="9" spans="1:5">
      <c r="A9" s="343" t="s">
        <v>283</v>
      </c>
      <c r="B9" s="365">
        <v>8344.32</v>
      </c>
      <c r="C9" s="301"/>
      <c r="D9" s="302" t="s">
        <v>337</v>
      </c>
      <c r="E9" s="368">
        <v>4383.47</v>
      </c>
    </row>
    <row r="10" spans="1:5">
      <c r="A10" s="343" t="s">
        <v>284</v>
      </c>
      <c r="B10" s="365">
        <v>6750.38</v>
      </c>
      <c r="C10" s="301"/>
      <c r="D10" s="302" t="s">
        <v>338</v>
      </c>
      <c r="E10" s="368">
        <v>2700</v>
      </c>
    </row>
    <row r="11" spans="1:5">
      <c r="A11" s="343" t="s">
        <v>285</v>
      </c>
      <c r="B11" s="365">
        <v>32850</v>
      </c>
      <c r="C11" s="301"/>
      <c r="D11" s="302" t="s">
        <v>339</v>
      </c>
      <c r="E11" s="368">
        <v>13817</v>
      </c>
    </row>
    <row r="12" spans="1:5">
      <c r="A12" s="343" t="s">
        <v>286</v>
      </c>
      <c r="B12" s="365">
        <v>2700</v>
      </c>
      <c r="C12" s="301"/>
      <c r="D12" s="302" t="s">
        <v>340</v>
      </c>
      <c r="E12" s="368">
        <v>12483.03</v>
      </c>
    </row>
    <row r="13" spans="1:5">
      <c r="A13" s="343" t="s">
        <v>287</v>
      </c>
      <c r="B13" s="365">
        <v>27727.200000000001</v>
      </c>
      <c r="C13" s="301"/>
      <c r="D13" s="302" t="s">
        <v>341</v>
      </c>
      <c r="E13" s="368">
        <v>40112.99</v>
      </c>
    </row>
    <row r="14" spans="1:5">
      <c r="A14" s="343" t="s">
        <v>222</v>
      </c>
      <c r="B14" s="365">
        <v>5196.43</v>
      </c>
      <c r="C14" s="301"/>
      <c r="D14" s="302" t="s">
        <v>342</v>
      </c>
      <c r="E14" s="368">
        <v>2830.76</v>
      </c>
    </row>
    <row r="15" spans="1:5">
      <c r="A15" s="343" t="s">
        <v>288</v>
      </c>
      <c r="B15" s="365">
        <v>136960</v>
      </c>
      <c r="C15" s="301"/>
      <c r="D15" s="302" t="s">
        <v>343</v>
      </c>
      <c r="E15" s="368">
        <v>7125</v>
      </c>
    </row>
    <row r="16" spans="1:5">
      <c r="A16" s="343" t="s">
        <v>289</v>
      </c>
      <c r="B16" s="365">
        <v>2700</v>
      </c>
      <c r="C16" s="301"/>
      <c r="D16" s="302" t="s">
        <v>344</v>
      </c>
      <c r="E16" s="368">
        <v>2816.4</v>
      </c>
    </row>
    <row r="17" spans="1:5">
      <c r="A17" s="343" t="s">
        <v>290</v>
      </c>
      <c r="B17" s="365">
        <v>15785</v>
      </c>
      <c r="C17" s="301"/>
      <c r="D17" s="302" t="s">
        <v>345</v>
      </c>
      <c r="E17" s="368">
        <v>2700</v>
      </c>
    </row>
    <row r="18" spans="1:5">
      <c r="A18" s="343" t="s">
        <v>291</v>
      </c>
      <c r="B18" s="365">
        <v>3817.73</v>
      </c>
      <c r="C18" s="301"/>
      <c r="D18" s="302" t="s">
        <v>346</v>
      </c>
      <c r="E18" s="368">
        <v>3711</v>
      </c>
    </row>
    <row r="19" spans="1:5">
      <c r="A19" s="343" t="s">
        <v>292</v>
      </c>
      <c r="B19" s="365">
        <v>94289.07</v>
      </c>
      <c r="C19" s="301"/>
      <c r="D19" s="302" t="s">
        <v>347</v>
      </c>
      <c r="E19" s="368">
        <v>3468.4</v>
      </c>
    </row>
    <row r="20" spans="1:5">
      <c r="A20" s="343" t="s">
        <v>223</v>
      </c>
      <c r="B20" s="365">
        <v>2700</v>
      </c>
      <c r="C20" s="301"/>
      <c r="D20" s="302" t="s">
        <v>348</v>
      </c>
      <c r="E20" s="368">
        <v>76121.740000000005</v>
      </c>
    </row>
    <row r="21" spans="1:5">
      <c r="A21" s="343" t="s">
        <v>293</v>
      </c>
      <c r="B21" s="365">
        <v>34607.519999999997</v>
      </c>
      <c r="C21" s="301"/>
      <c r="D21" s="302" t="s">
        <v>349</v>
      </c>
      <c r="E21" s="368">
        <v>3790.91</v>
      </c>
    </row>
    <row r="22" spans="1:5">
      <c r="A22" s="343" t="s">
        <v>294</v>
      </c>
      <c r="B22" s="365">
        <v>14907.74</v>
      </c>
      <c r="C22" s="301"/>
      <c r="D22" s="302" t="s">
        <v>350</v>
      </c>
      <c r="E22" s="368">
        <v>86765</v>
      </c>
    </row>
    <row r="23" spans="1:5">
      <c r="A23" s="343" t="s">
        <v>295</v>
      </c>
      <c r="B23" s="365">
        <v>5472.14</v>
      </c>
      <c r="C23" s="301"/>
      <c r="D23" s="302" t="s">
        <v>351</v>
      </c>
      <c r="E23" s="368">
        <v>3606.75</v>
      </c>
    </row>
    <row r="24" spans="1:5">
      <c r="A24" s="343" t="s">
        <v>296</v>
      </c>
      <c r="B24" s="365">
        <v>2709.43</v>
      </c>
      <c r="C24" s="301"/>
      <c r="D24" s="302" t="s">
        <v>352</v>
      </c>
      <c r="E24" s="368">
        <v>3379.54</v>
      </c>
    </row>
    <row r="25" spans="1:5">
      <c r="A25" s="343" t="s">
        <v>297</v>
      </c>
      <c r="B25" s="365">
        <v>6230</v>
      </c>
      <c r="C25" s="301"/>
      <c r="D25" s="302" t="s">
        <v>353</v>
      </c>
      <c r="E25" s="368">
        <v>19141</v>
      </c>
    </row>
    <row r="26" spans="1:5">
      <c r="A26" s="343" t="s">
        <v>298</v>
      </c>
      <c r="B26" s="365">
        <v>90615</v>
      </c>
      <c r="C26" s="301"/>
      <c r="D26" s="302" t="s">
        <v>354</v>
      </c>
      <c r="E26" s="368">
        <v>5000</v>
      </c>
    </row>
    <row r="27" spans="1:5">
      <c r="A27" s="343" t="s">
        <v>299</v>
      </c>
      <c r="B27" s="365">
        <v>642445.06000000006</v>
      </c>
      <c r="C27" s="301"/>
      <c r="D27" s="302" t="s">
        <v>355</v>
      </c>
      <c r="E27" s="368">
        <v>24793.01</v>
      </c>
    </row>
    <row r="28" spans="1:5">
      <c r="A28" s="343" t="s">
        <v>300</v>
      </c>
      <c r="B28" s="365">
        <v>462445.48</v>
      </c>
      <c r="C28" s="301"/>
      <c r="D28" s="302" t="s">
        <v>356</v>
      </c>
      <c r="E28" s="368">
        <v>133840</v>
      </c>
    </row>
    <row r="29" spans="1:5">
      <c r="A29" s="343" t="s">
        <v>301</v>
      </c>
      <c r="B29" s="365">
        <v>598154.73</v>
      </c>
      <c r="C29" s="301"/>
      <c r="D29" s="302" t="s">
        <v>357</v>
      </c>
      <c r="E29" s="368">
        <v>20624.490000000002</v>
      </c>
    </row>
    <row r="30" spans="1:5">
      <c r="A30" s="343" t="s">
        <v>302</v>
      </c>
      <c r="B30" s="365">
        <v>788900.61</v>
      </c>
      <c r="C30" s="301"/>
      <c r="D30" s="302" t="s">
        <v>358</v>
      </c>
      <c r="E30" s="368">
        <v>9500</v>
      </c>
    </row>
    <row r="31" spans="1:5">
      <c r="A31" s="343" t="s">
        <v>303</v>
      </c>
      <c r="B31" s="365">
        <v>413735.64</v>
      </c>
      <c r="C31" s="301"/>
      <c r="D31" s="302" t="s">
        <v>359</v>
      </c>
      <c r="E31" s="368">
        <v>37714.44</v>
      </c>
    </row>
    <row r="32" spans="1:5">
      <c r="A32" s="343" t="s">
        <v>304</v>
      </c>
      <c r="B32" s="365">
        <v>861837.84</v>
      </c>
      <c r="C32" s="301"/>
      <c r="D32" s="302" t="s">
        <v>360</v>
      </c>
      <c r="E32" s="368">
        <v>51879</v>
      </c>
    </row>
    <row r="33" spans="1:5">
      <c r="A33" s="343" t="s">
        <v>305</v>
      </c>
      <c r="B33" s="365">
        <v>50414.87</v>
      </c>
      <c r="C33" s="301"/>
      <c r="D33" s="302" t="s">
        <v>361</v>
      </c>
      <c r="E33" s="368">
        <v>7910</v>
      </c>
    </row>
    <row r="34" spans="1:5">
      <c r="A34" s="343" t="s">
        <v>306</v>
      </c>
      <c r="B34" s="365">
        <v>3029.21</v>
      </c>
      <c r="C34" s="301"/>
      <c r="D34" s="302" t="s">
        <v>362</v>
      </c>
      <c r="E34" s="368">
        <v>125386.04</v>
      </c>
    </row>
    <row r="35" spans="1:5">
      <c r="A35" s="343" t="s">
        <v>307</v>
      </c>
      <c r="B35" s="365">
        <v>2600</v>
      </c>
      <c r="C35" s="301"/>
      <c r="D35" s="302" t="s">
        <v>363</v>
      </c>
      <c r="E35" s="368">
        <v>9665</v>
      </c>
    </row>
    <row r="36" spans="1:5">
      <c r="A36" s="343" t="s">
        <v>308</v>
      </c>
      <c r="B36" s="365">
        <v>17997</v>
      </c>
      <c r="C36" s="301"/>
      <c r="D36" s="302" t="s">
        <v>364</v>
      </c>
      <c r="E36" s="368">
        <v>2700</v>
      </c>
    </row>
    <row r="37" spans="1:5">
      <c r="A37" s="343" t="s">
        <v>309</v>
      </c>
      <c r="B37" s="365">
        <v>3155.8</v>
      </c>
      <c r="C37" s="301"/>
      <c r="D37" s="302" t="s">
        <v>365</v>
      </c>
      <c r="E37" s="368">
        <v>4246</v>
      </c>
    </row>
    <row r="38" spans="1:5">
      <c r="A38" s="343" t="s">
        <v>310</v>
      </c>
      <c r="B38" s="365">
        <v>3759.45</v>
      </c>
      <c r="C38" s="301"/>
      <c r="D38" s="302" t="s">
        <v>366</v>
      </c>
      <c r="E38" s="368">
        <v>30810.39</v>
      </c>
    </row>
    <row r="39" spans="1:5">
      <c r="A39" s="343" t="s">
        <v>311</v>
      </c>
      <c r="B39" s="365">
        <v>8310.5</v>
      </c>
      <c r="C39" s="301"/>
      <c r="D39" s="302" t="s">
        <v>367</v>
      </c>
      <c r="E39" s="368">
        <v>2700</v>
      </c>
    </row>
    <row r="40" spans="1:5">
      <c r="A40" s="343" t="s">
        <v>312</v>
      </c>
      <c r="B40" s="365">
        <v>7570.9</v>
      </c>
      <c r="C40" s="301"/>
      <c r="D40" s="302" t="s">
        <v>368</v>
      </c>
      <c r="E40" s="368">
        <v>206411.99</v>
      </c>
    </row>
    <row r="41" spans="1:5">
      <c r="A41" s="343" t="s">
        <v>313</v>
      </c>
      <c r="B41" s="365">
        <v>2700</v>
      </c>
      <c r="C41" s="301"/>
      <c r="D41" s="302" t="s">
        <v>369</v>
      </c>
      <c r="E41" s="368">
        <v>8000</v>
      </c>
    </row>
    <row r="42" spans="1:5">
      <c r="A42" s="343" t="s">
        <v>314</v>
      </c>
      <c r="B42" s="365">
        <v>2700</v>
      </c>
      <c r="C42" s="301"/>
      <c r="D42" s="302" t="s">
        <v>370</v>
      </c>
      <c r="E42" s="368">
        <v>457361.9</v>
      </c>
    </row>
    <row r="43" spans="1:5">
      <c r="A43" s="343" t="s">
        <v>315</v>
      </c>
      <c r="B43" s="365">
        <v>11892.5</v>
      </c>
      <c r="C43" s="301"/>
      <c r="D43" s="302" t="s">
        <v>371</v>
      </c>
      <c r="E43" s="368">
        <v>4550</v>
      </c>
    </row>
    <row r="44" spans="1:5">
      <c r="A44" s="343" t="s">
        <v>316</v>
      </c>
      <c r="B44" s="365">
        <v>3099.15</v>
      </c>
      <c r="C44" s="301"/>
      <c r="D44" s="302" t="s">
        <v>372</v>
      </c>
      <c r="E44" s="368">
        <v>20472.93</v>
      </c>
    </row>
    <row r="45" spans="1:5">
      <c r="A45" s="343" t="s">
        <v>317</v>
      </c>
      <c r="B45" s="365">
        <v>2700</v>
      </c>
      <c r="C45" s="301"/>
      <c r="D45" s="302" t="s">
        <v>373</v>
      </c>
      <c r="E45" s="368">
        <v>7000</v>
      </c>
    </row>
    <row r="46" spans="1:5">
      <c r="A46" s="343" t="s">
        <v>318</v>
      </c>
      <c r="B46" s="365">
        <v>3950</v>
      </c>
      <c r="C46" s="301"/>
      <c r="D46" s="302" t="s">
        <v>374</v>
      </c>
      <c r="E46" s="368">
        <v>33967.269999999997</v>
      </c>
    </row>
    <row r="47" spans="1:5">
      <c r="A47" s="343" t="s">
        <v>319</v>
      </c>
      <c r="B47" s="365">
        <v>2700</v>
      </c>
      <c r="C47" s="301"/>
      <c r="D47" s="302" t="s">
        <v>375</v>
      </c>
      <c r="E47" s="368">
        <v>4469</v>
      </c>
    </row>
    <row r="48" spans="1:5">
      <c r="A48" s="343" t="s">
        <v>320</v>
      </c>
      <c r="B48" s="365">
        <v>4500</v>
      </c>
      <c r="C48" s="301"/>
      <c r="D48" s="302" t="s">
        <v>376</v>
      </c>
      <c r="E48" s="368">
        <v>2700</v>
      </c>
    </row>
    <row r="49" spans="1:5">
      <c r="A49" s="343" t="s">
        <v>224</v>
      </c>
      <c r="B49" s="365">
        <v>2700</v>
      </c>
      <c r="C49" s="301"/>
      <c r="D49" s="302" t="s">
        <v>377</v>
      </c>
      <c r="E49" s="368">
        <v>6485</v>
      </c>
    </row>
    <row r="50" spans="1:5">
      <c r="A50" s="343" t="s">
        <v>321</v>
      </c>
      <c r="B50" s="365">
        <v>23179.33</v>
      </c>
      <c r="C50" s="301"/>
      <c r="D50" s="302" t="s">
        <v>378</v>
      </c>
      <c r="E50" s="368">
        <v>2700</v>
      </c>
    </row>
    <row r="51" spans="1:5">
      <c r="A51" s="343" t="s">
        <v>322</v>
      </c>
      <c r="B51" s="365">
        <v>2700</v>
      </c>
      <c r="C51" s="301"/>
      <c r="D51" s="302"/>
      <c r="E51" s="303"/>
    </row>
    <row r="52" spans="1:5">
      <c r="A52" s="343" t="s">
        <v>323</v>
      </c>
      <c r="B52" s="365">
        <v>2700</v>
      </c>
      <c r="C52" s="301"/>
      <c r="D52" s="302"/>
      <c r="E52" s="303"/>
    </row>
    <row r="53" spans="1:5">
      <c r="A53" s="343" t="s">
        <v>324</v>
      </c>
      <c r="B53" s="365">
        <v>534750.73</v>
      </c>
      <c r="C53" s="301"/>
      <c r="D53" s="302"/>
      <c r="E53" s="303"/>
    </row>
    <row r="54" spans="1:5">
      <c r="A54" s="343" t="s">
        <v>325</v>
      </c>
      <c r="B54" s="365">
        <v>570296.11</v>
      </c>
      <c r="C54" s="301"/>
      <c r="D54" s="302"/>
      <c r="E54" s="303"/>
    </row>
    <row r="55" spans="1:5">
      <c r="A55" s="343" t="s">
        <v>326</v>
      </c>
      <c r="B55" s="365">
        <v>21546</v>
      </c>
      <c r="C55" s="301"/>
      <c r="D55" s="302"/>
      <c r="E55" s="303"/>
    </row>
    <row r="56" spans="1:5">
      <c r="A56" s="343" t="s">
        <v>327</v>
      </c>
      <c r="B56" s="365">
        <v>6207.5</v>
      </c>
      <c r="C56" s="301"/>
      <c r="D56" s="302"/>
      <c r="E56" s="303"/>
    </row>
    <row r="57" spans="1:5">
      <c r="A57" s="343" t="s">
        <v>328</v>
      </c>
      <c r="B57" s="365">
        <v>18703</v>
      </c>
      <c r="C57" s="301"/>
      <c r="D57" s="302"/>
      <c r="E57" s="303"/>
    </row>
    <row r="58" spans="1:5">
      <c r="A58" s="343" t="s">
        <v>329</v>
      </c>
      <c r="B58" s="365">
        <v>22451.34</v>
      </c>
      <c r="C58" s="301"/>
      <c r="D58" s="302"/>
      <c r="E58" s="303"/>
    </row>
    <row r="59" spans="1:5">
      <c r="A59" s="343" t="s">
        <v>330</v>
      </c>
      <c r="B59" s="365">
        <v>10000</v>
      </c>
      <c r="C59" s="301"/>
      <c r="D59" s="302"/>
      <c r="E59" s="303"/>
    </row>
    <row r="60" spans="1:5">
      <c r="A60" s="343" t="s">
        <v>331</v>
      </c>
      <c r="B60" s="365">
        <v>3408.6</v>
      </c>
      <c r="C60" s="301"/>
      <c r="D60" s="302"/>
      <c r="E60" s="303"/>
    </row>
    <row r="61" spans="1:5">
      <c r="A61" s="343" t="s">
        <v>332</v>
      </c>
      <c r="B61" s="365">
        <v>4882.7299999999996</v>
      </c>
      <c r="C61" s="301"/>
      <c r="D61" s="302"/>
      <c r="E61" s="303"/>
    </row>
    <row r="62" spans="1:5">
      <c r="A62" s="343" t="s">
        <v>333</v>
      </c>
      <c r="B62" s="365">
        <v>2700</v>
      </c>
      <c r="C62" s="301"/>
      <c r="D62" s="302"/>
      <c r="E62" s="303"/>
    </row>
    <row r="63" spans="1:5">
      <c r="A63" s="343" t="s">
        <v>225</v>
      </c>
      <c r="B63" s="365">
        <v>2700</v>
      </c>
      <c r="C63" s="301"/>
      <c r="D63" s="302"/>
      <c r="E63" s="303"/>
    </row>
    <row r="64" spans="1:5">
      <c r="A64" s="343" t="s">
        <v>334</v>
      </c>
      <c r="B64" s="365">
        <v>17330.79</v>
      </c>
      <c r="C64" s="301"/>
      <c r="D64" s="302"/>
      <c r="E64" s="303"/>
    </row>
    <row r="65" spans="1:5">
      <c r="A65" s="344" t="s">
        <v>335</v>
      </c>
      <c r="B65" s="366">
        <v>47428</v>
      </c>
      <c r="C65" s="301"/>
      <c r="D65" s="339"/>
      <c r="E65" s="340"/>
    </row>
    <row r="66" spans="1:5">
      <c r="B66" s="369"/>
      <c r="D66" s="304"/>
      <c r="E66" s="304"/>
    </row>
    <row r="67" spans="1:5">
      <c r="B67" s="369"/>
      <c r="D67" s="304"/>
      <c r="E67" s="304"/>
    </row>
    <row r="68" spans="1:5">
      <c r="B68" s="369"/>
      <c r="D68" s="304"/>
      <c r="E68" s="304"/>
    </row>
    <row r="69" spans="1:5">
      <c r="B69" s="369"/>
      <c r="D69" s="304"/>
      <c r="E69" s="304"/>
    </row>
    <row r="70" spans="1:5">
      <c r="B70" s="369"/>
      <c r="D70" s="304"/>
      <c r="E70" s="304"/>
    </row>
    <row r="71" spans="1:5">
      <c r="B71" s="369"/>
      <c r="D71" s="304"/>
      <c r="E71" s="304"/>
    </row>
    <row r="72" spans="1:5">
      <c r="B72" s="369"/>
      <c r="D72" s="304"/>
      <c r="E72" s="304"/>
    </row>
    <row r="73" spans="1:5">
      <c r="B73" s="369"/>
      <c r="D73" s="304"/>
      <c r="E73" s="304"/>
    </row>
    <row r="74" spans="1:5">
      <c r="B74" s="369"/>
      <c r="D74" s="304"/>
      <c r="E74" s="304"/>
    </row>
    <row r="75" spans="1:5">
      <c r="B75" s="369"/>
      <c r="D75" s="304"/>
      <c r="E75" s="304"/>
    </row>
    <row r="76" spans="1:5">
      <c r="B76" s="369"/>
      <c r="D76" s="304"/>
      <c r="E76" s="304"/>
    </row>
    <row r="77" spans="1:5">
      <c r="B77" s="369"/>
      <c r="D77" s="304"/>
      <c r="E77" s="304"/>
    </row>
    <row r="78" spans="1:5">
      <c r="B78" s="369"/>
      <c r="D78" s="304"/>
      <c r="E78" s="304"/>
    </row>
    <row r="79" spans="1:5">
      <c r="B79" s="369"/>
    </row>
    <row r="80" spans="1:5">
      <c r="B80" s="369"/>
    </row>
    <row r="81" spans="2:2">
      <c r="B81" s="369"/>
    </row>
    <row r="82" spans="2:2">
      <c r="B82" s="369"/>
    </row>
    <row r="83" spans="2:2">
      <c r="B83" s="369"/>
    </row>
    <row r="84" spans="2:2">
      <c r="B84" s="369"/>
    </row>
    <row r="85" spans="2:2">
      <c r="B85" s="369"/>
    </row>
    <row r="86" spans="2:2">
      <c r="B86" s="369"/>
    </row>
    <row r="87" spans="2:2">
      <c r="B87" s="369"/>
    </row>
    <row r="88" spans="2:2">
      <c r="B88" s="369"/>
    </row>
    <row r="89" spans="2:2">
      <c r="B89" s="369"/>
    </row>
    <row r="90" spans="2:2">
      <c r="B90" s="369"/>
    </row>
    <row r="91" spans="2:2">
      <c r="B91" s="369"/>
    </row>
    <row r="92" spans="2:2">
      <c r="B92" s="369"/>
    </row>
    <row r="93" spans="2:2">
      <c r="B93" s="369"/>
    </row>
    <row r="94" spans="2:2">
      <c r="B94" s="369"/>
    </row>
    <row r="95" spans="2:2">
      <c r="B95" s="369"/>
    </row>
    <row r="96" spans="2:2">
      <c r="B96" s="369"/>
    </row>
    <row r="97" spans="2:2">
      <c r="B97" s="369"/>
    </row>
    <row r="98" spans="2:2">
      <c r="B98" s="369"/>
    </row>
    <row r="99" spans="2:2">
      <c r="B99" s="369"/>
    </row>
    <row r="100" spans="2:2">
      <c r="B100" s="369"/>
    </row>
    <row r="101" spans="2:2">
      <c r="B101" s="369"/>
    </row>
    <row r="102" spans="2:2">
      <c r="B102" s="369"/>
    </row>
    <row r="103" spans="2:2">
      <c r="B103" s="369"/>
    </row>
    <row r="104" spans="2:2">
      <c r="B104" s="369"/>
    </row>
    <row r="105" spans="2:2">
      <c r="B105" s="369"/>
    </row>
    <row r="106" spans="2:2">
      <c r="B106" s="369"/>
    </row>
    <row r="107" spans="2:2">
      <c r="B107" s="369"/>
    </row>
    <row r="108" spans="2:2">
      <c r="B108" s="36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47"/>
  <sheetViews>
    <sheetView showGridLines="0" topLeftCell="A7" workbookViewId="0">
      <selection activeCell="E26" sqref="E26"/>
    </sheetView>
  </sheetViews>
  <sheetFormatPr baseColWidth="10" defaultColWidth="9.1640625" defaultRowHeight="13"/>
  <cols>
    <col min="1" max="1" width="1.5" style="78" customWidth="1"/>
    <col min="2" max="2" width="35.6640625" style="78" customWidth="1"/>
    <col min="3" max="3" width="23.6640625" style="78" customWidth="1"/>
    <col min="4" max="4" width="2.5" style="78" customWidth="1"/>
    <col min="5" max="5" width="35.6640625" style="78" customWidth="1"/>
    <col min="6" max="6" width="18.83203125" style="78" customWidth="1"/>
    <col min="7" max="16384" width="9.1640625" style="78"/>
  </cols>
  <sheetData>
    <row r="1" spans="1:6">
      <c r="A1" s="399" t="s">
        <v>168</v>
      </c>
      <c r="B1" s="399"/>
      <c r="C1" s="399"/>
      <c r="D1" s="399"/>
      <c r="E1" s="399"/>
      <c r="F1" s="399"/>
    </row>
    <row r="2" spans="1:6">
      <c r="A2" s="275"/>
      <c r="B2" s="275"/>
      <c r="C2" s="275"/>
      <c r="D2" s="275"/>
      <c r="E2" s="275"/>
      <c r="F2" s="275"/>
    </row>
    <row r="3" spans="1:6">
      <c r="B3" s="148" t="s">
        <v>102</v>
      </c>
    </row>
    <row r="4" spans="1:6">
      <c r="B4" s="148" t="s">
        <v>103</v>
      </c>
    </row>
    <row r="5" spans="1:6">
      <c r="B5" s="88"/>
    </row>
    <row r="6" spans="1:6">
      <c r="B6" s="351" t="str">
        <f>'ASA1'!C9</f>
        <v>Cooperative Association for Special Eduation</v>
      </c>
    </row>
    <row r="7" spans="1:6">
      <c r="B7" s="83" t="str">
        <f>'ASA1'!C10</f>
        <v>19-022-0150-61</v>
      </c>
    </row>
    <row r="8" spans="1:6">
      <c r="B8" s="80"/>
    </row>
    <row r="9" spans="1:6">
      <c r="B9" s="430" t="s">
        <v>101</v>
      </c>
      <c r="C9" s="431"/>
      <c r="D9" s="431"/>
      <c r="E9" s="431"/>
      <c r="F9" s="431"/>
    </row>
    <row r="10" spans="1:6">
      <c r="B10" s="81"/>
      <c r="C10" s="79"/>
    </row>
    <row r="11" spans="1:6">
      <c r="B11" s="342" t="s">
        <v>93</v>
      </c>
      <c r="C11" s="341" t="s">
        <v>89</v>
      </c>
      <c r="D11" s="84"/>
      <c r="E11" s="299" t="s">
        <v>93</v>
      </c>
      <c r="F11" s="300" t="s">
        <v>89</v>
      </c>
    </row>
    <row r="12" spans="1:6" s="85" customFormat="1" ht="14.75" customHeight="1">
      <c r="B12" s="343" t="s">
        <v>253</v>
      </c>
      <c r="C12" s="365">
        <v>1492.25</v>
      </c>
      <c r="E12" s="302" t="s">
        <v>278</v>
      </c>
      <c r="F12" s="368">
        <v>1701.42</v>
      </c>
    </row>
    <row r="13" spans="1:6" s="85" customFormat="1" ht="14.75" customHeight="1">
      <c r="B13" s="343" t="s">
        <v>254</v>
      </c>
      <c r="C13" s="365">
        <v>2450</v>
      </c>
      <c r="E13" s="302" t="s">
        <v>279</v>
      </c>
      <c r="F13" s="368">
        <v>1135.2</v>
      </c>
    </row>
    <row r="14" spans="1:6" s="85" customFormat="1" ht="14.75" customHeight="1">
      <c r="B14" s="343" t="s">
        <v>255</v>
      </c>
      <c r="C14" s="365">
        <v>2254.4899999999998</v>
      </c>
      <c r="E14" s="302" t="s">
        <v>280</v>
      </c>
      <c r="F14" s="368">
        <v>2119.4</v>
      </c>
    </row>
    <row r="15" spans="1:6" s="85" customFormat="1" ht="14.75" customHeight="1">
      <c r="B15" s="343" t="s">
        <v>256</v>
      </c>
      <c r="C15" s="365">
        <v>2368</v>
      </c>
      <c r="E15" s="302" t="s">
        <v>281</v>
      </c>
      <c r="F15" s="368">
        <v>1762.36</v>
      </c>
    </row>
    <row r="16" spans="1:6" s="85" customFormat="1" ht="14.75" customHeight="1">
      <c r="B16" s="343" t="s">
        <v>257</v>
      </c>
      <c r="C16" s="365">
        <v>2150</v>
      </c>
      <c r="E16" s="302"/>
      <c r="F16" s="303"/>
    </row>
    <row r="17" spans="2:6" s="85" customFormat="1" ht="14.75" customHeight="1">
      <c r="B17" s="343" t="s">
        <v>258</v>
      </c>
      <c r="C17" s="365">
        <v>1435.13</v>
      </c>
      <c r="E17" s="302"/>
      <c r="F17" s="303"/>
    </row>
    <row r="18" spans="2:6" s="85" customFormat="1" ht="14.75" customHeight="1">
      <c r="B18" s="343" t="s">
        <v>259</v>
      </c>
      <c r="C18" s="365">
        <v>1075</v>
      </c>
      <c r="E18" s="302"/>
      <c r="F18" s="303"/>
    </row>
    <row r="19" spans="2:6" s="85" customFormat="1" ht="14.75" customHeight="1">
      <c r="B19" s="343" t="s">
        <v>260</v>
      </c>
      <c r="C19" s="365">
        <v>2000</v>
      </c>
      <c r="E19" s="302"/>
      <c r="F19" s="303"/>
    </row>
    <row r="20" spans="2:6" s="85" customFormat="1" ht="14.75" customHeight="1">
      <c r="B20" s="343" t="s">
        <v>261</v>
      </c>
      <c r="C20" s="365">
        <v>1842</v>
      </c>
      <c r="E20" s="302"/>
      <c r="F20" s="303"/>
    </row>
    <row r="21" spans="2:6" s="85" customFormat="1" ht="14.75" customHeight="1">
      <c r="B21" s="343" t="s">
        <v>262</v>
      </c>
      <c r="C21" s="365">
        <v>1044.4000000000001</v>
      </c>
      <c r="E21" s="302"/>
      <c r="F21" s="303"/>
    </row>
    <row r="22" spans="2:6" s="85" customFormat="1" ht="14.75" customHeight="1">
      <c r="B22" s="343" t="s">
        <v>263</v>
      </c>
      <c r="C22" s="365">
        <v>1692.21</v>
      </c>
      <c r="E22" s="302"/>
      <c r="F22" s="303"/>
    </row>
    <row r="23" spans="2:6" s="85" customFormat="1" ht="14.75" customHeight="1">
      <c r="B23" s="343" t="s">
        <v>264</v>
      </c>
      <c r="C23" s="365">
        <v>1142.97</v>
      </c>
      <c r="E23" s="302"/>
      <c r="F23" s="303"/>
    </row>
    <row r="24" spans="2:6" s="85" customFormat="1" ht="14.75" customHeight="1">
      <c r="B24" s="343" t="s">
        <v>265</v>
      </c>
      <c r="C24" s="365">
        <v>1872.08</v>
      </c>
      <c r="E24" s="302"/>
      <c r="F24" s="303"/>
    </row>
    <row r="25" spans="2:6" s="85" customFormat="1" ht="14.75" customHeight="1">
      <c r="B25" s="343" t="s">
        <v>266</v>
      </c>
      <c r="C25" s="365">
        <v>2425</v>
      </c>
      <c r="E25" s="302"/>
      <c r="F25" s="303"/>
    </row>
    <row r="26" spans="2:6" s="85" customFormat="1" ht="14.75" customHeight="1">
      <c r="B26" s="343" t="s">
        <v>267</v>
      </c>
      <c r="C26" s="365">
        <v>1000</v>
      </c>
      <c r="E26" s="302"/>
      <c r="F26" s="303"/>
    </row>
    <row r="27" spans="2:6" s="85" customFormat="1" ht="14.75" customHeight="1">
      <c r="B27" s="343" t="s">
        <v>268</v>
      </c>
      <c r="C27" s="365">
        <v>2100</v>
      </c>
      <c r="E27" s="302"/>
      <c r="F27" s="303"/>
    </row>
    <row r="28" spans="2:6" s="85" customFormat="1" ht="14.75" customHeight="1">
      <c r="B28" s="343" t="s">
        <v>269</v>
      </c>
      <c r="C28" s="365">
        <v>1125</v>
      </c>
      <c r="E28" s="302"/>
      <c r="F28" s="303"/>
    </row>
    <row r="29" spans="2:6" s="85" customFormat="1" ht="14.75" customHeight="1">
      <c r="B29" s="343" t="s">
        <v>270</v>
      </c>
      <c r="C29" s="365">
        <v>2067.48</v>
      </c>
      <c r="E29" s="302"/>
      <c r="F29" s="303"/>
    </row>
    <row r="30" spans="2:6" s="85" customFormat="1" ht="14.75" customHeight="1">
      <c r="B30" s="343" t="s">
        <v>271</v>
      </c>
      <c r="C30" s="365">
        <v>1260.8</v>
      </c>
      <c r="E30" s="302"/>
      <c r="F30" s="303"/>
    </row>
    <row r="31" spans="2:6" s="85" customFormat="1" ht="14.75" customHeight="1">
      <c r="B31" s="343" t="s">
        <v>272</v>
      </c>
      <c r="C31" s="365">
        <v>1012.55</v>
      </c>
      <c r="E31" s="302"/>
      <c r="F31" s="303"/>
    </row>
    <row r="32" spans="2:6" s="85" customFormat="1" ht="14.75" customHeight="1">
      <c r="B32" s="343" t="s">
        <v>273</v>
      </c>
      <c r="C32" s="365">
        <v>1176</v>
      </c>
      <c r="E32" s="302"/>
      <c r="F32" s="303"/>
    </row>
    <row r="33" spans="2:6" s="85" customFormat="1" ht="14.75" customHeight="1">
      <c r="B33" s="343" t="s">
        <v>274</v>
      </c>
      <c r="C33" s="365">
        <v>1400</v>
      </c>
      <c r="E33" s="302"/>
      <c r="F33" s="303"/>
    </row>
    <row r="34" spans="2:6" s="85" customFormat="1" ht="14.75" customHeight="1">
      <c r="B34" s="343" t="s">
        <v>275</v>
      </c>
      <c r="C34" s="365">
        <v>1804.06</v>
      </c>
      <c r="E34" s="302"/>
      <c r="F34" s="303"/>
    </row>
    <row r="35" spans="2:6" s="85" customFormat="1" ht="14.75" customHeight="1">
      <c r="B35" s="343" t="s">
        <v>276</v>
      </c>
      <c r="C35" s="365">
        <v>2071.4699999999998</v>
      </c>
      <c r="E35" s="302"/>
      <c r="F35" s="303"/>
    </row>
    <row r="36" spans="2:6" s="85" customFormat="1">
      <c r="B36" s="344" t="s">
        <v>277</v>
      </c>
      <c r="C36" s="366">
        <v>2023.7</v>
      </c>
      <c r="E36" s="339"/>
      <c r="F36" s="340"/>
    </row>
    <row r="37" spans="2:6">
      <c r="C37" s="367"/>
    </row>
    <row r="38" spans="2:6">
      <c r="C38" s="367"/>
    </row>
    <row r="39" spans="2:6">
      <c r="C39" s="367"/>
    </row>
    <row r="40" spans="2:6">
      <c r="C40" s="367"/>
    </row>
    <row r="47" spans="2:6">
      <c r="B47" s="187"/>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47"/>
  <sheetViews>
    <sheetView showGridLines="0" topLeftCell="A5" workbookViewId="0">
      <selection activeCell="B12" sqref="B12:C34"/>
    </sheetView>
  </sheetViews>
  <sheetFormatPr baseColWidth="10" defaultColWidth="9.1640625" defaultRowHeight="13"/>
  <cols>
    <col min="1" max="1" width="1.5" style="78" customWidth="1"/>
    <col min="2" max="2" width="30.6640625" style="78" customWidth="1"/>
    <col min="3" max="3" width="24.83203125" style="78" customWidth="1"/>
    <col min="4" max="4" width="30.6640625" style="78" customWidth="1"/>
    <col min="5" max="5" width="24.6640625" style="78" customWidth="1"/>
    <col min="6" max="6" width="4.6640625" style="78" customWidth="1"/>
    <col min="7" max="16384" width="9.1640625" style="78"/>
  </cols>
  <sheetData>
    <row r="1" spans="1:5">
      <c r="A1" s="399" t="s">
        <v>169</v>
      </c>
      <c r="B1" s="399"/>
      <c r="C1" s="399"/>
      <c r="D1" s="399"/>
      <c r="E1" s="399"/>
    </row>
    <row r="3" spans="1:5" s="82" customFormat="1">
      <c r="B3" s="148" t="s">
        <v>104</v>
      </c>
    </row>
    <row r="4" spans="1:5" s="82" customFormat="1">
      <c r="B4" s="148" t="s">
        <v>105</v>
      </c>
    </row>
    <row r="5" spans="1:5" s="82" customFormat="1">
      <c r="B5" s="148"/>
    </row>
    <row r="6" spans="1:5">
      <c r="B6" s="145" t="str">
        <f>'ASA1'!C9</f>
        <v>Cooperative Association for Special Eduation</v>
      </c>
    </row>
    <row r="7" spans="1:5">
      <c r="B7" s="83" t="str">
        <f>'ASA1'!C10</f>
        <v>19-022-0150-61</v>
      </c>
    </row>
    <row r="8" spans="1:5">
      <c r="B8" s="83"/>
    </row>
    <row r="9" spans="1:5">
      <c r="B9" s="430" t="s">
        <v>99</v>
      </c>
      <c r="C9" s="431"/>
      <c r="D9" s="431"/>
      <c r="E9" s="431"/>
    </row>
    <row r="10" spans="1:5">
      <c r="B10" s="81"/>
      <c r="C10" s="79"/>
    </row>
    <row r="11" spans="1:5">
      <c r="B11" s="299" t="s">
        <v>93</v>
      </c>
      <c r="C11" s="300" t="s">
        <v>89</v>
      </c>
      <c r="D11" s="299" t="s">
        <v>93</v>
      </c>
      <c r="E11" s="300" t="s">
        <v>89</v>
      </c>
    </row>
    <row r="12" spans="1:5" s="85" customFormat="1" ht="14.75" customHeight="1">
      <c r="B12" s="343" t="s">
        <v>230</v>
      </c>
      <c r="C12" s="365">
        <v>755.9</v>
      </c>
      <c r="D12" s="302"/>
      <c r="E12" s="303"/>
    </row>
    <row r="13" spans="1:5" s="85" customFormat="1" ht="14.75" customHeight="1">
      <c r="B13" s="343" t="s">
        <v>231</v>
      </c>
      <c r="C13" s="365">
        <v>545.84</v>
      </c>
      <c r="D13" s="302"/>
      <c r="E13" s="303"/>
    </row>
    <row r="14" spans="1:5" s="85" customFormat="1" ht="14.75" customHeight="1">
      <c r="B14" s="343" t="s">
        <v>232</v>
      </c>
      <c r="C14" s="365">
        <v>900</v>
      </c>
      <c r="D14" s="302"/>
      <c r="E14" s="303"/>
    </row>
    <row r="15" spans="1:5" s="85" customFormat="1" ht="14.75" customHeight="1">
      <c r="B15" s="343" t="s">
        <v>233</v>
      </c>
      <c r="C15" s="365">
        <v>700</v>
      </c>
      <c r="D15" s="302"/>
      <c r="E15" s="303"/>
    </row>
    <row r="16" spans="1:5" s="85" customFormat="1" ht="14.75" customHeight="1">
      <c r="B16" s="343" t="s">
        <v>234</v>
      </c>
      <c r="C16" s="365">
        <v>500</v>
      </c>
      <c r="D16" s="302"/>
      <c r="E16" s="303"/>
    </row>
    <row r="17" spans="2:5" s="85" customFormat="1" ht="14.75" customHeight="1">
      <c r="B17" s="343" t="s">
        <v>235</v>
      </c>
      <c r="C17" s="365">
        <v>745.9</v>
      </c>
      <c r="D17" s="302"/>
      <c r="E17" s="303"/>
    </row>
    <row r="18" spans="2:5" s="85" customFormat="1" ht="14.75" customHeight="1">
      <c r="B18" s="343" t="s">
        <v>236</v>
      </c>
      <c r="C18" s="365">
        <v>750</v>
      </c>
      <c r="D18" s="302"/>
      <c r="E18" s="303"/>
    </row>
    <row r="19" spans="2:5" s="85" customFormat="1" ht="14.75" customHeight="1">
      <c r="B19" s="343" t="s">
        <v>237</v>
      </c>
      <c r="C19" s="365">
        <v>528</v>
      </c>
      <c r="D19" s="302"/>
      <c r="E19" s="303"/>
    </row>
    <row r="20" spans="2:5" s="85" customFormat="1" ht="14.75" customHeight="1">
      <c r="B20" s="343" t="s">
        <v>238</v>
      </c>
      <c r="C20" s="365">
        <v>705</v>
      </c>
      <c r="D20" s="302"/>
      <c r="E20" s="303"/>
    </row>
    <row r="21" spans="2:5" s="85" customFormat="1" ht="14.75" customHeight="1">
      <c r="B21" s="343" t="s">
        <v>239</v>
      </c>
      <c r="C21" s="365">
        <v>600</v>
      </c>
      <c r="D21" s="302"/>
      <c r="E21" s="303"/>
    </row>
    <row r="22" spans="2:5" s="85" customFormat="1" ht="14.75" customHeight="1">
      <c r="B22" s="343" t="s">
        <v>240</v>
      </c>
      <c r="C22" s="365">
        <v>580</v>
      </c>
      <c r="D22" s="302"/>
      <c r="E22" s="303"/>
    </row>
    <row r="23" spans="2:5" s="85" customFormat="1" ht="14.75" customHeight="1">
      <c r="B23" s="343" t="s">
        <v>241</v>
      </c>
      <c r="C23" s="365">
        <v>755</v>
      </c>
      <c r="D23" s="302"/>
      <c r="E23" s="303"/>
    </row>
    <row r="24" spans="2:5" s="85" customFormat="1" ht="14.75" customHeight="1">
      <c r="B24" s="343" t="s">
        <v>242</v>
      </c>
      <c r="C24" s="365">
        <v>955</v>
      </c>
      <c r="D24" s="302"/>
      <c r="E24" s="303"/>
    </row>
    <row r="25" spans="2:5" s="85" customFormat="1" ht="14.75" customHeight="1">
      <c r="B25" s="343" t="s">
        <v>243</v>
      </c>
      <c r="C25" s="365">
        <v>745</v>
      </c>
      <c r="D25" s="302"/>
      <c r="E25" s="303"/>
    </row>
    <row r="26" spans="2:5" s="85" customFormat="1" ht="14.75" customHeight="1">
      <c r="B26" s="343" t="s">
        <v>244</v>
      </c>
      <c r="C26" s="365">
        <v>560</v>
      </c>
      <c r="D26" s="302"/>
      <c r="E26" s="303"/>
    </row>
    <row r="27" spans="2:5" s="85" customFormat="1" ht="14.75" customHeight="1">
      <c r="B27" s="343" t="s">
        <v>245</v>
      </c>
      <c r="C27" s="365">
        <v>801.23</v>
      </c>
      <c r="D27" s="302"/>
      <c r="E27" s="303"/>
    </row>
    <row r="28" spans="2:5" s="85" customFormat="1" ht="14.75" customHeight="1">
      <c r="B28" s="343" t="s">
        <v>246</v>
      </c>
      <c r="C28" s="365">
        <v>963.65</v>
      </c>
      <c r="D28" s="302"/>
      <c r="E28" s="303"/>
    </row>
    <row r="29" spans="2:5" s="85" customFormat="1" ht="14.75" customHeight="1">
      <c r="B29" s="343" t="s">
        <v>247</v>
      </c>
      <c r="C29" s="365">
        <v>770.75</v>
      </c>
      <c r="D29" s="302"/>
      <c r="E29" s="303"/>
    </row>
    <row r="30" spans="2:5" s="85" customFormat="1" ht="14.75" customHeight="1">
      <c r="B30" s="343" t="s">
        <v>248</v>
      </c>
      <c r="C30" s="365">
        <v>506.25</v>
      </c>
      <c r="D30" s="302"/>
      <c r="E30" s="303"/>
    </row>
    <row r="31" spans="2:5" s="85" customFormat="1" ht="14.75" customHeight="1">
      <c r="B31" s="343" t="s">
        <v>249</v>
      </c>
      <c r="C31" s="365">
        <v>865.36</v>
      </c>
      <c r="D31" s="302"/>
      <c r="E31" s="303"/>
    </row>
    <row r="32" spans="2:5" s="85" customFormat="1" ht="14.75" customHeight="1">
      <c r="B32" s="343" t="s">
        <v>250</v>
      </c>
      <c r="C32" s="365">
        <v>588</v>
      </c>
      <c r="D32" s="302"/>
      <c r="E32" s="303"/>
    </row>
    <row r="33" spans="2:5" s="85" customFormat="1" ht="14.75" customHeight="1">
      <c r="B33" s="343" t="s">
        <v>251</v>
      </c>
      <c r="C33" s="365">
        <v>527.22</v>
      </c>
      <c r="D33" s="302"/>
      <c r="E33" s="303"/>
    </row>
    <row r="34" spans="2:5" s="85" customFormat="1" ht="14.75" customHeight="1">
      <c r="B34" s="343" t="s">
        <v>252</v>
      </c>
      <c r="C34" s="365">
        <v>584.1</v>
      </c>
      <c r="D34" s="302"/>
      <c r="E34" s="303"/>
    </row>
    <row r="35" spans="2:5" s="85" customFormat="1" ht="14.75" customHeight="1">
      <c r="B35" s="302"/>
      <c r="C35" s="303"/>
      <c r="D35" s="302"/>
      <c r="E35" s="303"/>
    </row>
    <row r="36" spans="2:5" s="85" customFormat="1">
      <c r="B36" s="339"/>
      <c r="C36" s="340"/>
      <c r="D36" s="339"/>
      <c r="E36" s="340"/>
    </row>
    <row r="47" spans="2:5">
      <c r="B47" s="187"/>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D24"/>
  <sheetViews>
    <sheetView showGridLines="0" topLeftCell="A3" zoomScaleNormal="100" workbookViewId="0">
      <selection activeCell="B23" sqref="B23"/>
    </sheetView>
  </sheetViews>
  <sheetFormatPr baseColWidth="10" defaultColWidth="9.1640625" defaultRowHeight="13"/>
  <cols>
    <col min="1" max="1" width="84.5" style="235" customWidth="1"/>
    <col min="2" max="2" width="31.6640625" style="234" customWidth="1"/>
    <col min="3" max="4" width="7.6640625" style="234" customWidth="1"/>
    <col min="5" max="16384" width="9.1640625" style="234"/>
  </cols>
  <sheetData>
    <row r="1" spans="1:4">
      <c r="A1" s="432" t="s">
        <v>206</v>
      </c>
      <c r="B1" s="433"/>
      <c r="C1" s="233"/>
      <c r="D1" s="233"/>
    </row>
    <row r="2" spans="1:4" ht="4.5" customHeight="1"/>
    <row r="3" spans="1:4" ht="7.5" customHeight="1"/>
    <row r="4" spans="1:4" ht="39" customHeight="1">
      <c r="A4" s="436" t="s">
        <v>171</v>
      </c>
      <c r="B4" s="435"/>
      <c r="C4" s="235"/>
      <c r="D4" s="235"/>
    </row>
    <row r="5" spans="1:4" ht="6.75" customHeight="1">
      <c r="A5" s="244"/>
      <c r="B5" s="245"/>
    </row>
    <row r="6" spans="1:4" ht="28">
      <c r="A6" s="357" t="s">
        <v>203</v>
      </c>
      <c r="B6" s="245"/>
    </row>
    <row r="7" spans="1:4" ht="102.75" customHeight="1">
      <c r="A7" s="248"/>
      <c r="B7" s="249"/>
    </row>
    <row r="8" spans="1:4" ht="54" customHeight="1">
      <c r="A8" s="434" t="s">
        <v>207</v>
      </c>
      <c r="B8" s="435"/>
      <c r="C8" s="235"/>
      <c r="D8" s="235"/>
    </row>
    <row r="9" spans="1:4" ht="6" customHeight="1">
      <c r="A9" s="244"/>
      <c r="B9" s="245"/>
    </row>
    <row r="10" spans="1:4" ht="30.75" customHeight="1">
      <c r="A10" s="434" t="s">
        <v>129</v>
      </c>
      <c r="B10" s="435"/>
    </row>
    <row r="11" spans="1:4" ht="4.5" customHeight="1">
      <c r="A11" s="244"/>
      <c r="B11" s="245"/>
    </row>
    <row r="12" spans="1:4" ht="62.25" customHeight="1">
      <c r="A12" s="434" t="s">
        <v>208</v>
      </c>
      <c r="B12" s="435"/>
    </row>
    <row r="13" spans="1:4" ht="3" customHeight="1">
      <c r="A13" s="244"/>
      <c r="B13" s="245"/>
    </row>
    <row r="14" spans="1:4" ht="29.25" customHeight="1">
      <c r="A14" s="434" t="s">
        <v>130</v>
      </c>
      <c r="B14" s="435"/>
    </row>
    <row r="15" spans="1:4" ht="6.75" customHeight="1"/>
    <row r="16" spans="1:4" ht="13.5" customHeight="1">
      <c r="A16" s="246" t="s">
        <v>125</v>
      </c>
      <c r="B16" s="242">
        <v>0</v>
      </c>
    </row>
    <row r="17" spans="1:2" ht="14.25" customHeight="1">
      <c r="A17" s="241"/>
      <c r="B17" s="238" t="s">
        <v>190</v>
      </c>
    </row>
    <row r="18" spans="1:2" ht="13.5" customHeight="1">
      <c r="A18" s="246" t="s">
        <v>126</v>
      </c>
      <c r="B18" s="243">
        <v>0</v>
      </c>
    </row>
    <row r="19" spans="1:2" ht="13.5" customHeight="1">
      <c r="A19" s="241"/>
      <c r="B19" s="239" t="s">
        <v>191</v>
      </c>
    </row>
    <row r="20" spans="1:2" ht="28">
      <c r="A20" s="247" t="s">
        <v>128</v>
      </c>
      <c r="B20" s="242">
        <v>0</v>
      </c>
    </row>
    <row r="21" spans="1:2" ht="12.75" customHeight="1">
      <c r="A21" s="241"/>
      <c r="B21" s="240" t="s">
        <v>190</v>
      </c>
    </row>
    <row r="22" spans="1:2" ht="40.5" customHeight="1">
      <c r="A22" s="246" t="s">
        <v>127</v>
      </c>
      <c r="B22" s="243">
        <v>0</v>
      </c>
    </row>
    <row r="23" spans="1:2" ht="14.25" customHeight="1">
      <c r="A23" s="241"/>
      <c r="B23" s="237" t="s">
        <v>191</v>
      </c>
    </row>
    <row r="24" spans="1:2">
      <c r="B24" s="236"/>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2120900</xdr:colOff>
                <xdr:row>6</xdr:row>
                <xdr:rowOff>114300</xdr:rowOff>
              </from>
              <to>
                <xdr:col>0</xdr:col>
                <xdr:colOff>3378200</xdr:colOff>
                <xdr:row>6</xdr:row>
                <xdr:rowOff>1054100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C104F6BE68844A90F99263F25138C4" ma:contentTypeVersion="11" ma:contentTypeDescription="Create a new document." ma:contentTypeScope="" ma:versionID="eccc9496489009f9119d7f3d48690be8">
  <xsd:schema xmlns:xsd="http://www.w3.org/2001/XMLSchema" xmlns:xs="http://www.w3.org/2001/XMLSchema" xmlns:p="http://schemas.microsoft.com/office/2006/metadata/properties" xmlns:ns2="fbfe85a8-20e1-4145-a7ea-7bbbe678cceb" xmlns:ns3="2a3d47de-9a8c-49a5-92e0-0d20033b16ee" targetNamespace="http://schemas.microsoft.com/office/2006/metadata/properties" ma:root="true" ma:fieldsID="93b02794bcfeec4b2727c923d1c873c5" ns2:_="" ns3:_="">
    <xsd:import namespace="fbfe85a8-20e1-4145-a7ea-7bbbe678cceb"/>
    <xsd:import namespace="2a3d47de-9a8c-49a5-92e0-0d20033b16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e85a8-20e1-4145-a7ea-7bbbe678cce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3d47de-9a8c-49a5-92e0-0d20033b16e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1C89FE-2B1F-4AA1-A5CF-94A9AB897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e85a8-20e1-4145-a7ea-7bbbe678cceb"/>
    <ds:schemaRef ds:uri="2a3d47de-9a8c-49a5-92e0-0d20033b1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6B1D56-EA82-469A-9BB2-87F49CC1999A}">
  <ds:schemaRefs>
    <ds:schemaRef ds:uri="http://purl.org/dc/term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fbfe85a8-20e1-4145-a7ea-7bbbe678cceb"/>
    <ds:schemaRef ds:uri="2a3d47de-9a8c-49a5-92e0-0d20033b16ee"/>
    <ds:schemaRef ds:uri="http://www.w3.org/XML/1998/namespace"/>
    <ds:schemaRef ds:uri="http://purl.org/dc/dcmitype/"/>
  </ds:schemaRefs>
</ds:datastoreItem>
</file>

<file path=customXml/itemProps3.xml><?xml version="1.0" encoding="utf-8"?>
<ds:datastoreItem xmlns:ds="http://schemas.openxmlformats.org/officeDocument/2006/customXml" ds:itemID="{B3E4C547-7711-4340-9C3C-011563C596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ASA20Form.xlsx</dc:title>
  <dc:creator>KOLAZ CHRISTINE</dc:creator>
  <cp:keywords/>
  <cp:lastModifiedBy>Steve Smidl</cp:lastModifiedBy>
  <cp:lastPrinted>2019-07-31T18:18:50Z</cp:lastPrinted>
  <dcterms:created xsi:type="dcterms:W3CDTF">2001-07-03T18:32:58Z</dcterms:created>
  <dcterms:modified xsi:type="dcterms:W3CDTF">2020-11-23T19:55:20Z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0x01010046C104F6BE68844A90F99263F25138C4</vt:lpwstr>
  </property>
  <property fmtid="{D5CDD505-2E9C-101B-9397-08002B2CF9AE}" pid="3" name="TaxKeyword">
    <vt:lpwstr/>
  </property>
</Properties>
</file>