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08"/>
  <workbookPr codeName="ThisWorkbook" defaultThemeVersion="124226"/>
  <mc:AlternateContent xmlns:mc="http://schemas.openxmlformats.org/markup-compatibility/2006">
    <mc:Choice Requires="x15">
      <x15ac:absPath xmlns:x15ac="http://schemas.microsoft.com/office/spreadsheetml/2010/11/ac" url="https://case.sharepoint.com/sites/businessoffice/Shared Documents/Sarah/ASA/"/>
    </mc:Choice>
  </mc:AlternateContent>
  <xr:revisionPtr revIDLastSave="41" documentId="8_{1B5508AE-BDB5-7646-B081-E9659C2526BF}" xr6:coauthVersionLast="45" xr6:coauthVersionMax="45" xr10:uidLastSave="{3EE8F195-0D3F-6F4C-9A67-E208317F2C85}"/>
  <bookViews>
    <workbookView xWindow="3500" yWindow="2880" windowWidth="25200" windowHeight="13720" tabRatio="819" xr2:uid="{00000000-000D-0000-FFFF-FFFF00000000}"/>
  </bookViews>
  <sheets>
    <sheet name="ASA1" sheetId="11" r:id="rId1"/>
    <sheet name="ASA2" sheetId="3" r:id="rId2"/>
    <sheet name="ASA3" sheetId="22" r:id="rId3"/>
    <sheet name="PublishedSum 4" sheetId="16" r:id="rId4"/>
    <sheet name="Salary Sched 5" sheetId="13" r:id="rId5"/>
    <sheet name="Paym 6 (over $2,500)" sheetId="18" r:id="rId6"/>
    <sheet name="Paym 7 ($1000 to $2500)" sheetId="19" r:id="rId7"/>
    <sheet name="Paym 8 ($500 to $999)" sheetId="2" r:id="rId8"/>
    <sheet name="9 Contracts Exceeding 25,000" sheetId="20"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13" l="1"/>
  <c r="B6" i="13"/>
  <c r="A6" i="18" l="1"/>
  <c r="A5" i="18"/>
  <c r="H45" i="11" l="1"/>
  <c r="H47" i="11" s="1"/>
  <c r="H44" i="11"/>
  <c r="B23" i="16"/>
  <c r="M22" i="16"/>
  <c r="L22" i="16"/>
  <c r="K22" i="16"/>
  <c r="J22" i="16"/>
  <c r="I22" i="16"/>
  <c r="H22" i="16"/>
  <c r="G22" i="16"/>
  <c r="F22" i="16"/>
  <c r="E22" i="16"/>
  <c r="B21" i="16"/>
  <c r="M21" i="16"/>
  <c r="L21" i="16"/>
  <c r="K21" i="16"/>
  <c r="J21" i="16"/>
  <c r="I21" i="16"/>
  <c r="H21" i="16"/>
  <c r="G21" i="16"/>
  <c r="F21" i="16"/>
  <c r="E21" i="16"/>
  <c r="M17" i="16"/>
  <c r="L17" i="16"/>
  <c r="K17" i="16"/>
  <c r="J17" i="16"/>
  <c r="I17" i="16"/>
  <c r="H17" i="16"/>
  <c r="G17" i="16"/>
  <c r="F17" i="16"/>
  <c r="E17" i="16"/>
  <c r="M16" i="16"/>
  <c r="L16" i="16"/>
  <c r="K16" i="16"/>
  <c r="J16" i="16"/>
  <c r="I16" i="16"/>
  <c r="H16" i="16"/>
  <c r="G16" i="16"/>
  <c r="F16" i="16"/>
  <c r="E16" i="16"/>
  <c r="I15" i="16"/>
  <c r="H15" i="16"/>
  <c r="F15" i="16"/>
  <c r="E15" i="16"/>
  <c r="M14" i="16"/>
  <c r="L14" i="16"/>
  <c r="K14" i="16"/>
  <c r="J14" i="16"/>
  <c r="I14" i="16"/>
  <c r="H14" i="16"/>
  <c r="G14" i="16"/>
  <c r="F14" i="16"/>
  <c r="E14" i="16"/>
  <c r="K26" i="22"/>
  <c r="M20" i="16" s="1"/>
  <c r="J26" i="22"/>
  <c r="L20" i="16" s="1"/>
  <c r="I26" i="22"/>
  <c r="K20" i="16" s="1"/>
  <c r="H26" i="22"/>
  <c r="J20" i="16" s="1"/>
  <c r="G26" i="22"/>
  <c r="I20" i="16" s="1"/>
  <c r="F26" i="22"/>
  <c r="H20" i="16" s="1"/>
  <c r="E26" i="22"/>
  <c r="G20" i="16" s="1"/>
  <c r="D26" i="22"/>
  <c r="F20" i="16" s="1"/>
  <c r="C26" i="22"/>
  <c r="E20" i="16" s="1"/>
  <c r="K21" i="22"/>
  <c r="J21" i="22"/>
  <c r="H21" i="22"/>
  <c r="G21" i="22"/>
  <c r="F21" i="22"/>
  <c r="E21" i="22"/>
  <c r="D21" i="22"/>
  <c r="C21" i="22"/>
  <c r="K20" i="22"/>
  <c r="M19" i="16" s="1"/>
  <c r="K22" i="22"/>
  <c r="J20" i="22"/>
  <c r="L19" i="16" s="1"/>
  <c r="H20" i="22"/>
  <c r="J19" i="16" s="1"/>
  <c r="G20" i="22"/>
  <c r="I19" i="16" s="1"/>
  <c r="G22" i="22"/>
  <c r="F20" i="22"/>
  <c r="H19" i="16" s="1"/>
  <c r="E20" i="22"/>
  <c r="G19" i="16"/>
  <c r="D20" i="22"/>
  <c r="F19" i="16" s="1"/>
  <c r="C20" i="22"/>
  <c r="E19" i="16" s="1"/>
  <c r="K11" i="22"/>
  <c r="M18" i="16" s="1"/>
  <c r="J11" i="22"/>
  <c r="L18" i="16" s="1"/>
  <c r="I11" i="22"/>
  <c r="K18" i="16" s="1"/>
  <c r="I23" i="22"/>
  <c r="I27" i="22" s="1"/>
  <c r="I30" i="22" s="1"/>
  <c r="K23" i="16" s="1"/>
  <c r="H11" i="22"/>
  <c r="J18" i="16" s="1"/>
  <c r="H13" i="22"/>
  <c r="G11" i="22"/>
  <c r="I18" i="16" s="1"/>
  <c r="G23" i="22"/>
  <c r="G27" i="22" s="1"/>
  <c r="G30" i="22" s="1"/>
  <c r="I23" i="16" s="1"/>
  <c r="F11" i="22"/>
  <c r="H18" i="16" s="1"/>
  <c r="F13" i="22"/>
  <c r="E11" i="22"/>
  <c r="E23" i="22" s="1"/>
  <c r="E27" i="22" s="1"/>
  <c r="E30" i="22" s="1"/>
  <c r="G23" i="16" s="1"/>
  <c r="G18" i="16"/>
  <c r="D11" i="22"/>
  <c r="D13" i="22" s="1"/>
  <c r="F18" i="16"/>
  <c r="C11" i="22"/>
  <c r="E18" i="16" s="1"/>
  <c r="D26" i="11"/>
  <c r="K27" i="3"/>
  <c r="K30" i="3" s="1"/>
  <c r="K34" i="3" s="1"/>
  <c r="J27" i="3"/>
  <c r="J30" i="3" s="1"/>
  <c r="J34" i="3" s="1"/>
  <c r="H27" i="3"/>
  <c r="H30" i="3" s="1"/>
  <c r="H34" i="3" s="1"/>
  <c r="G27" i="3"/>
  <c r="G30" i="3"/>
  <c r="G34" i="3" s="1"/>
  <c r="F27" i="3"/>
  <c r="F30" i="3" s="1"/>
  <c r="F34" i="3" s="1"/>
  <c r="E27" i="3"/>
  <c r="E30" i="3" s="1"/>
  <c r="E34" i="3" s="1"/>
  <c r="D27" i="3"/>
  <c r="D30" i="3" s="1"/>
  <c r="D34" i="3" s="1"/>
  <c r="C27" i="3"/>
  <c r="C30" i="3" s="1"/>
  <c r="C34" i="3" s="1"/>
  <c r="I27" i="3"/>
  <c r="I30" i="3" s="1"/>
  <c r="I34" i="3" s="1"/>
  <c r="J44" i="11"/>
  <c r="J45" i="11" s="1"/>
  <c r="B7" i="2"/>
  <c r="B6" i="2"/>
  <c r="B7" i="19"/>
  <c r="B6" i="19"/>
  <c r="B6" i="16"/>
  <c r="D40" i="11"/>
  <c r="D46" i="11"/>
  <c r="K16" i="3"/>
  <c r="J16" i="3"/>
  <c r="I16" i="3"/>
  <c r="H16" i="3"/>
  <c r="G16" i="3"/>
  <c r="F16" i="3"/>
  <c r="E16" i="3"/>
  <c r="D16" i="3"/>
  <c r="C16" i="3"/>
  <c r="E13" i="22"/>
  <c r="G13" i="22"/>
  <c r="F23" i="22"/>
  <c r="F27" i="22" s="1"/>
  <c r="F30" i="22" s="1"/>
  <c r="H23" i="16" s="1"/>
  <c r="E22" i="22" l="1"/>
  <c r="F22" i="22"/>
  <c r="H23" i="22"/>
  <c r="H27" i="22" s="1"/>
  <c r="H30" i="22" s="1"/>
  <c r="J23" i="16" s="1"/>
  <c r="D23" i="22"/>
  <c r="D27" i="22" s="1"/>
  <c r="D30" i="22" s="1"/>
  <c r="F23" i="16" s="1"/>
  <c r="I13" i="22"/>
  <c r="C23" i="22"/>
  <c r="C27" i="22" s="1"/>
  <c r="C30" i="22" s="1"/>
  <c r="J13" i="22"/>
  <c r="K23" i="22"/>
  <c r="K27" i="22" s="1"/>
  <c r="K30" i="22" s="1"/>
  <c r="M23" i="16" s="1"/>
  <c r="C22" i="22"/>
  <c r="D22" i="22"/>
  <c r="H22" i="22"/>
  <c r="E23" i="16"/>
  <c r="J23" i="22"/>
  <c r="J27" i="22" s="1"/>
  <c r="J30" i="22" s="1"/>
  <c r="L23" i="16" s="1"/>
  <c r="J22" i="22"/>
  <c r="K13" i="22"/>
  <c r="C13" i="22"/>
  <c r="D4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DJ Hemberger</author>
    <author>HEMBERGER MICHELLE</author>
  </authors>
  <commentList>
    <comment ref="F8" authorId="0" shapeId="0" xr:uid="{00000000-0006-0000-0000-000001000000}">
      <text>
        <r>
          <rPr>
            <sz val="8"/>
            <color indexed="81"/>
            <rFont val="Tahoma"/>
            <family val="2"/>
          </rPr>
          <t xml:space="preserve">When publishing this report in the newspaper, type requirements must be accordance with 715 ILCS 15/1.
</t>
        </r>
      </text>
    </comment>
    <comment ref="F21" authorId="1" shapeId="0" xr:uid="{00000000-0006-0000-0000-000002000000}">
      <text>
        <r>
          <rPr>
            <sz val="9"/>
            <color indexed="81"/>
            <rFont val="Tahoma"/>
            <family val="2"/>
          </rPr>
          <t xml:space="preserve">9 month ADA can be found in Student Information System (SIS) in IWAS under Average Daily Attendance.  
</t>
        </r>
      </text>
    </comment>
    <comment ref="G22" authorId="1" shapeId="0" xr:uid="{00000000-0006-0000-0000-000003000000}">
      <text>
        <r>
          <rPr>
            <b/>
            <sz val="9"/>
            <color rgb="FF000000"/>
            <rFont val="Tahoma"/>
            <family val="2"/>
          </rPr>
          <t xml:space="preserve">A substitute teacher does not qualify as a certificated employee unless they hold a certificate/license to teach.  A substitute teacher license does not qualify as certificate/license to teach.  </t>
        </r>
        <r>
          <rPr>
            <sz val="9"/>
            <color rgb="FF000000"/>
            <rFont val="Tahoma"/>
            <family val="2"/>
          </rPr>
          <t xml:space="preserve">
</t>
        </r>
      </text>
    </comment>
    <comment ref="G25" authorId="1" shapeId="0" xr:uid="{00000000-0006-0000-0000-000004000000}">
      <text>
        <r>
          <rPr>
            <b/>
            <sz val="9"/>
            <color indexed="81"/>
            <rFont val="Tahoma"/>
            <family val="2"/>
          </rPr>
          <t>A substitute teacher does not qualify as a certificated employee unless they hold a certificate/license to teach.  A substitute teacher license does not qualify as certificate/license to teach.</t>
        </r>
        <r>
          <rPr>
            <sz val="9"/>
            <color indexed="81"/>
            <rFont val="Tahoma"/>
            <family val="2"/>
          </rPr>
          <t xml:space="preserve">
</t>
        </r>
      </text>
    </comment>
    <comment ref="C28" authorId="0" shapeId="0" xr:uid="{00000000-0006-0000-0000-000005000000}">
      <text>
        <r>
          <rPr>
            <b/>
            <sz val="8"/>
            <color indexed="81"/>
            <rFont val="Tahoma"/>
            <family val="2"/>
          </rPr>
          <t>Please use Fall Enrollment (students enrolled as of the last day in September).  Student Enrollment can be found at this link under the drop down "2019-2020":  https://www.isbe.net/Pages/Fall-Enrollment-Counts.aspx</t>
        </r>
        <r>
          <rPr>
            <sz val="8"/>
            <color indexed="81"/>
            <rFont val="Tahoma"/>
            <family val="2"/>
          </rPr>
          <t xml:space="preserve"> </t>
        </r>
      </text>
    </comment>
    <comment ref="G28" authorId="0" shapeId="0" xr:uid="{00000000-0006-0000-0000-000006000000}">
      <text>
        <r>
          <rPr>
            <b/>
            <sz val="8"/>
            <color indexed="81"/>
            <rFont val="Tahoma"/>
            <family val="2"/>
          </rPr>
          <t xml:space="preserve">  Example:  If the tax rate for educational purposes is $1.84 per $100 of EAV, it is shown as 1.8400 not as a percentage of the total tax rate.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DJ Hemberger</author>
  </authors>
  <commentList>
    <comment ref="B8" authorId="0" shapeId="0" xr:uid="{00000000-0006-0000-0100-000001000000}">
      <text>
        <r>
          <rPr>
            <sz val="8"/>
            <color indexed="81"/>
            <rFont val="Tahoma"/>
            <family val="2"/>
          </rPr>
          <t>Other Accrued Assets should include accounts 130, 140, 162, 181, 192.</t>
        </r>
      </text>
    </comment>
    <comment ref="B18" authorId="0" shapeId="0" xr:uid="{00000000-0006-0000-0100-000002000000}">
      <text>
        <r>
          <rPr>
            <sz val="8"/>
            <color indexed="81"/>
            <rFont val="Tahoma"/>
            <family val="2"/>
          </rPr>
          <t>Accrued Liabilities should include accounts 401-405, 411-415, 420, 441, 442, 461.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DJ Hemberger</author>
  </authors>
  <commentList>
    <comment ref="B12" authorId="0" shapeId="0" xr:uid="{00000000-0006-0000-0200-000001000000}">
      <text>
        <r>
          <rPr>
            <sz val="8"/>
            <color indexed="81"/>
            <rFont val="Tahoma"/>
            <family val="2"/>
          </rPr>
          <t>GASB Statement No. 24: Accounting and Financial Reporting for Certain Grants and Other Financial Assistance.  The "On Behalf of" Payments should only be reflected on this page.</t>
        </r>
      </text>
    </comment>
    <comment ref="B21" authorId="0" shapeId="0" xr:uid="{00000000-0006-0000-0200-000002000000}">
      <text>
        <r>
          <rPr>
            <vertAlign val="superscript"/>
            <sz val="10"/>
            <color indexed="81"/>
            <rFont val="Tahoma"/>
            <family val="2"/>
          </rPr>
          <t>GASB Statement No. 24: Accounting and Financial Reporting for Certain Grants and Other Financial Assistance.  The "On Behalf of" Payments should only be reflected on this page.</t>
        </r>
      </text>
    </comment>
    <comment ref="B23" authorId="0" shapeId="0" xr:uid="{00000000-0006-0000-0200-000003000000}">
      <text>
        <r>
          <rPr>
            <sz val="8"/>
            <color indexed="81"/>
            <rFont val="Tahoma"/>
            <family val="2"/>
          </rPr>
          <t xml:space="preserve">
Line 13 minus Line 22.</t>
        </r>
      </text>
    </comment>
    <comment ref="B26" authorId="0" shapeId="0" xr:uid="{00000000-0006-0000-0200-000004000000}">
      <text>
        <r>
          <rPr>
            <b/>
            <sz val="8"/>
            <color indexed="81"/>
            <rFont val="Tahoma"/>
            <family val="2"/>
          </rPr>
          <t>Line 24 minus Line 25.</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DJ Hemberger</author>
  </authors>
  <commentList>
    <comment ref="C18" authorId="0" shapeId="0" xr:uid="{00000000-0006-0000-0300-000001000000}">
      <text>
        <r>
          <rPr>
            <b/>
            <sz val="8"/>
            <color indexed="81"/>
            <rFont val="Arial"/>
            <family val="2"/>
          </rPr>
          <t>The source of total receipts/revenues from Property Tax, State and Federal Funds and Fees</t>
        </r>
      </text>
    </comment>
  </commentList>
</comments>
</file>

<file path=xl/sharedStrings.xml><?xml version="1.0" encoding="utf-8"?>
<sst xmlns="http://schemas.openxmlformats.org/spreadsheetml/2006/main" count="430" uniqueCount="379">
  <si>
    <t xml:space="preserve"> </t>
  </si>
  <si>
    <t>Description</t>
  </si>
  <si>
    <t>EDUCATIONAL</t>
  </si>
  <si>
    <t>TRANSPORTATION</t>
  </si>
  <si>
    <t>TORT IMMUNITY</t>
  </si>
  <si>
    <t>LEASING</t>
  </si>
  <si>
    <t>OTHER</t>
  </si>
  <si>
    <t>Salary Range:  $25,000 - $39,999</t>
  </si>
  <si>
    <t>Educational</t>
  </si>
  <si>
    <t>Transportation</t>
  </si>
  <si>
    <t>DISBURSEMENTS/EXPENDITURES</t>
  </si>
  <si>
    <t>RECEIPTS/REVENUES</t>
  </si>
  <si>
    <t>Inventory</t>
  </si>
  <si>
    <t>Investments</t>
  </si>
  <si>
    <t>Other Current Assets</t>
  </si>
  <si>
    <t>LONG-TERM LIABILITIES (500)</t>
  </si>
  <si>
    <t>Reserved Fund Balance</t>
  </si>
  <si>
    <t>Unreserved Fund Balance</t>
  </si>
  <si>
    <t>Investments in General Fixed Assets</t>
  </si>
  <si>
    <t>Local Sources</t>
  </si>
  <si>
    <t>State Sources</t>
  </si>
  <si>
    <t>Federal Sources</t>
  </si>
  <si>
    <t>Instruction</t>
  </si>
  <si>
    <t>Support Services</t>
  </si>
  <si>
    <t>Community Services</t>
  </si>
  <si>
    <t>Debt Services</t>
  </si>
  <si>
    <t>CURRENT LIABILITIES (400)</t>
  </si>
  <si>
    <t>CURRENT ASSETS (100)</t>
  </si>
  <si>
    <t>(10)</t>
  </si>
  <si>
    <t>(20)</t>
  </si>
  <si>
    <t>(30)</t>
  </si>
  <si>
    <t>(40)</t>
  </si>
  <si>
    <t>(50)</t>
  </si>
  <si>
    <t>(60)</t>
  </si>
  <si>
    <t>(70)</t>
  </si>
  <si>
    <t>(80)</t>
  </si>
  <si>
    <t>(90)</t>
  </si>
  <si>
    <t>Due to Activity Fund Organizations</t>
  </si>
  <si>
    <t>Municipal Retirement &amp; Social Security</t>
  </si>
  <si>
    <t>Working Cash</t>
  </si>
  <si>
    <t>Fire Prevention &amp; Safety</t>
  </si>
  <si>
    <t>OPERATIONS &amp; MAINTENANCE</t>
  </si>
  <si>
    <t>WORKING CASH</t>
  </si>
  <si>
    <t>MUNICIPAL RETIREMENT</t>
  </si>
  <si>
    <t>SOCIAL SECURITY</t>
  </si>
  <si>
    <t>FIRE PREVENTION &amp; SAFETY</t>
  </si>
  <si>
    <t>SPECIAL EDUCATION</t>
  </si>
  <si>
    <t>Other Changes in Fund Balances Increases (Decreases)</t>
  </si>
  <si>
    <t>Operations &amp; Maintenance</t>
  </si>
  <si>
    <t>NUMBER OF NON-CERTIFICATED EMPLOYEES</t>
  </si>
  <si>
    <t>NUMBER OF CERTIFICATED EMPLOYEES</t>
  </si>
  <si>
    <t>SIZE OF DISTRICT IN SQUARE MILES</t>
  </si>
  <si>
    <t>NUMBER OF ATTENDANCE CENTERS</t>
  </si>
  <si>
    <t>FULL-TIME</t>
  </si>
  <si>
    <t>PART-TIME</t>
  </si>
  <si>
    <t>PRE-KINDERGARTEN</t>
  </si>
  <si>
    <t>KINDERGARTEN</t>
  </si>
  <si>
    <t>FIRST</t>
  </si>
  <si>
    <t>SECOND</t>
  </si>
  <si>
    <t>THIRD</t>
  </si>
  <si>
    <t>FOURTH</t>
  </si>
  <si>
    <t>FIFTH</t>
  </si>
  <si>
    <t>SIXTH</t>
  </si>
  <si>
    <t>SEVENTH</t>
  </si>
  <si>
    <t>EIGHTH</t>
  </si>
  <si>
    <t>NINTH</t>
  </si>
  <si>
    <t>TENTH</t>
  </si>
  <si>
    <t>ELEVENTH</t>
  </si>
  <si>
    <t>TWELFTH</t>
  </si>
  <si>
    <t>LAND</t>
  </si>
  <si>
    <t>EQUALIZED ASSESSED VALUATION PER ADA PUPIL</t>
  </si>
  <si>
    <t xml:space="preserve">SPECIAL </t>
  </si>
  <si>
    <t>SPECIAL</t>
  </si>
  <si>
    <t>Salary Range:  Less Than $25,000</t>
  </si>
  <si>
    <t>Salary Range:  $90,000 and over</t>
  </si>
  <si>
    <t>Salary Range:  $40,000 - $59,999</t>
  </si>
  <si>
    <r>
      <t xml:space="preserve">Excess of Direct Receipts/Revenues Over (Under) </t>
    </r>
    <r>
      <rPr>
        <b/>
        <sz val="8"/>
        <rFont val="Arial"/>
        <family val="2"/>
      </rPr>
      <t>Direct</t>
    </r>
    <r>
      <rPr>
        <sz val="8"/>
        <rFont val="Arial"/>
        <family val="2"/>
      </rPr>
      <t xml:space="preserve"> Disbursements/Expenditures</t>
    </r>
  </si>
  <si>
    <t>CONSTRUCTION IN PROGRESS</t>
  </si>
  <si>
    <t>CAPITAL ASSETS</t>
  </si>
  <si>
    <t>Municipal Retirement/Social Security</t>
  </si>
  <si>
    <t>School District/Joint Agreement Name</t>
  </si>
  <si>
    <t>Address</t>
  </si>
  <si>
    <t>Telephone</t>
  </si>
  <si>
    <t>Office Hours</t>
  </si>
  <si>
    <t>Salary Range:  $60,000 and over</t>
  </si>
  <si>
    <t>VALUE</t>
  </si>
  <si>
    <t xml:space="preserve">RCDT NUMBER:  </t>
  </si>
  <si>
    <t xml:space="preserve">    ADDRESS:  </t>
  </si>
  <si>
    <t xml:space="preserve">COUNTY:  </t>
  </si>
  <si>
    <t>Aggregate Amount</t>
  </si>
  <si>
    <r>
      <t xml:space="preserve">SUMMARY: </t>
    </r>
    <r>
      <rPr>
        <sz val="8"/>
        <rFont val="Arial"/>
        <family val="2"/>
      </rPr>
      <t xml:space="preserve"> The following is the Annual Statement of Affairs Summary that is required to be published by the school district/joint agreement for the past fiscal year.</t>
    </r>
  </si>
  <si>
    <t>Salary Range: $40,000 - $59,999</t>
  </si>
  <si>
    <t>Salary Range:  60,000 - $89,999</t>
  </si>
  <si>
    <t>Person, Firm, or Corporation</t>
  </si>
  <si>
    <t xml:space="preserve">The statement of affairs has been made available in the main administrative office of the school district/joint agreement and the required Annual Statement of Affairs Summary has been published in accordance with Section 10-17 of the School Code. </t>
  </si>
  <si>
    <t>NUMBER OF PUPILS ENROLLED PER GRADE</t>
  </si>
  <si>
    <t>ASSURANCE</t>
  </si>
  <si>
    <t>Other Changes in Fund Balances</t>
  </si>
  <si>
    <t>Payments over $2,500, excluding wages and salaries.</t>
  </si>
  <si>
    <t>Payments of $500 to $999, excluding wages and salaries.</t>
  </si>
  <si>
    <t>TAX RATE BY FUND (IN %)</t>
  </si>
  <si>
    <t>Payments of $1,000 to $2,500, excluding wages and salaries</t>
  </si>
  <si>
    <t>This listing must be sent to ISBE, and retained within your</t>
  </si>
  <si>
    <t>district/jointagreement administrative office for public inspection.</t>
  </si>
  <si>
    <t>This listing must be retained within your district/joint agreement</t>
  </si>
  <si>
    <t>administrative office for public inspection.</t>
  </si>
  <si>
    <t>This listing must be published in the local newspaper, sent to ISBE, and retained</t>
  </si>
  <si>
    <t>within your district/joint agreement administrative office for public inspection.</t>
  </si>
  <si>
    <t xml:space="preserve">administrative office for public inspection. </t>
  </si>
  <si>
    <t>and retained within the district/joint agreement</t>
  </si>
  <si>
    <t>The summary must be published in the local newspaper.</t>
  </si>
  <si>
    <t>(Section 10-17 of the School Code)</t>
  </si>
  <si>
    <t>Total</t>
  </si>
  <si>
    <t>Total Elementary</t>
  </si>
  <si>
    <t>Total Secondary</t>
  </si>
  <si>
    <t>Total District</t>
  </si>
  <si>
    <t>Total Current Assets</t>
  </si>
  <si>
    <t>Total Liabilities</t>
  </si>
  <si>
    <t>Total Liabilities and Fund Balances</t>
  </si>
  <si>
    <t>Total Direct Receipts/Revenues</t>
  </si>
  <si>
    <t>Total Receipts/Revenues</t>
  </si>
  <si>
    <t>Total Direct Disbursements/Expenditures</t>
  </si>
  <si>
    <t>Total Disbursements/Expenditures</t>
  </si>
  <si>
    <t>This page must be sent to ISBE</t>
  </si>
  <si>
    <t>Taxes Receivable</t>
  </si>
  <si>
    <t>1.  Total number of all contracts awarded by the school district:</t>
  </si>
  <si>
    <t>2.  Total value of all contracts awarded:</t>
  </si>
  <si>
    <t>4.  Total value of contracts awarded to minority owned businesses, female owned businesses, businesses owned by person with disabilities, and locally owned businesses:</t>
  </si>
  <si>
    <t>3.  Total number of contracts awarded to minority owned businesses, female owned businesses, businesses owned by persons with disabilities, and locally owned businesses:</t>
  </si>
  <si>
    <r>
      <t>ITEM 2.</t>
    </r>
    <r>
      <rPr>
        <sz val="10"/>
        <color indexed="8"/>
        <rFont val="Arial"/>
        <family val="2"/>
      </rPr>
      <t xml:space="preserve"> – Aggregate the value of consideration of all contracts included in item 1 and record the dollar amount below in the space provided.</t>
    </r>
  </si>
  <si>
    <r>
      <t>ITEM 4.</t>
    </r>
    <r>
      <rPr>
        <sz val="10"/>
        <color indexed="8"/>
        <rFont val="Arial"/>
        <family val="2"/>
      </rPr>
      <t xml:space="preserve"> – Aggregate the value of consideration of all contracts included in item 3 and record the dollar amount below in the space provided.</t>
    </r>
  </si>
  <si>
    <t>WORKS OF ART &amp; HISTORICAL TREASURES</t>
  </si>
  <si>
    <t>BUILDING &amp; BUILDING IMPROVEMENTS</t>
  </si>
  <si>
    <t>SITE IMPROVMENTS &amp; INFRASTRUCTURE</t>
  </si>
  <si>
    <t>CAPITALIZED EQUIPMENT</t>
  </si>
  <si>
    <t>Debt Service</t>
  </si>
  <si>
    <t>Capital Projects</t>
  </si>
  <si>
    <t>Tort</t>
  </si>
  <si>
    <t>Cash (Accounts 111 thru 115)</t>
  </si>
  <si>
    <t>Interfund Receivables</t>
  </si>
  <si>
    <t>Intergovernmental Accounts Receivable</t>
  </si>
  <si>
    <t>Other Receivables</t>
  </si>
  <si>
    <t>Prepaid Items</t>
  </si>
  <si>
    <t>Interfund Payables</t>
  </si>
  <si>
    <t>Intergovernmental Accounts Payable</t>
  </si>
  <si>
    <t>Contracts Payable</t>
  </si>
  <si>
    <t>Other Payable</t>
  </si>
  <si>
    <t>Loans Payable</t>
  </si>
  <si>
    <t>Salaries &amp; Benefits Payable</t>
  </si>
  <si>
    <t>Payroll Deductions &amp; Withholdings</t>
  </si>
  <si>
    <t>Deferred Revenues &amp; Other Current Liabilities</t>
  </si>
  <si>
    <t>Total Current Liabilities</t>
  </si>
  <si>
    <t>Acct No</t>
  </si>
  <si>
    <t>Payments to Other Districts &amp; Govt Units</t>
  </si>
  <si>
    <t>Other Sources of Funds</t>
  </si>
  <si>
    <t xml:space="preserve">Other Uses of Funds </t>
  </si>
  <si>
    <t>Total Other Sources/Uses of Funds</t>
  </si>
  <si>
    <t>Excess of Receipts/Revenues &amp; Other Sources of Funds (Over/Under) Expenditures/Disbursements &amp; Other Uses of Funds</t>
  </si>
  <si>
    <t>Flow-Through Receipts/Revenues from One District to Another District</t>
  </si>
  <si>
    <t xml:space="preserve">Other Sources/Uses of Funds    </t>
  </si>
  <si>
    <t xml:space="preserve">SCHOOL DISTRICT/JOINT AGREEMENT NAME:  </t>
  </si>
  <si>
    <t>CAPITAL PROJECTS</t>
  </si>
  <si>
    <t>DISTRICT EQUALIZED ASSESSED VALUATION (EAV)</t>
  </si>
  <si>
    <t>9 MONTH AVERAGE DAILY ATTENDANCE</t>
  </si>
  <si>
    <t xml:space="preserve">BOND &amp; INTEREST </t>
  </si>
  <si>
    <t>STATEMENT OF REVENUES RECEIVED/REVENUES, EXPENDITURES DISBURSED/EXPENDITURES, OTHER SOURCES/USES</t>
  </si>
  <si>
    <t>Flow-Through Received/Revenue from One District to Another District</t>
  </si>
  <si>
    <t xml:space="preserve">SALARY SCHEDULE OF GROSS PAYMENTS FOR CERTIFICATED PERSONNEL AND NON-CERTIFICATED PERSONNEL </t>
  </si>
  <si>
    <t>PAYMENTS TO PERSON, FIRM, OR CORPORATION OF $1,000 TO $2,500</t>
  </si>
  <si>
    <t>PAYMENTS TO PERSON, FIRM, OR CORPORATION OF $500 TO $999</t>
  </si>
  <si>
    <t>ANNUAL STATEMENT OF AFFAIRS FOR THE FISCAL YEAR ENDING</t>
  </si>
  <si>
    <t xml:space="preserve">In conformity with sub-section (c) of Section 10-20.44 of the School Code [105 ILCS 5/10-20.44], the following information is required to be submitted in conjunction with submission of the Annual Statement of Affairs [105 ILCS 5/10-17]. </t>
  </si>
  <si>
    <t>Long-Term Debt Payable</t>
  </si>
  <si>
    <t>STATEMENT OF ASSETS AND LIABILITIES</t>
  </si>
  <si>
    <t>Rec./Rev. for "On Behalf" Payments</t>
  </si>
  <si>
    <t>Disb./Expend. for "On Behalf" Payments</t>
  </si>
  <si>
    <t>Elementary</t>
  </si>
  <si>
    <t>High School</t>
  </si>
  <si>
    <t>Unit</t>
  </si>
  <si>
    <t>DISTRICT TYPE</t>
  </si>
  <si>
    <t xml:space="preserve">Note:  For submitting to ISBE, the "Statement of Affairs" can </t>
  </si>
  <si>
    <t>be submitted as one file to avoid separating worksheets.</t>
  </si>
  <si>
    <t>ILLINOIS STATE BOARD OF EDUCATION</t>
  </si>
  <si>
    <t>School Business Services</t>
  </si>
  <si>
    <t>(217)785-8779</t>
  </si>
  <si>
    <t xml:space="preserve">NAME OF NEWSPAPER  WHERE PUBLISHED:  </t>
  </si>
  <si>
    <t>TOTAL LONG-TERM DEBT ALLOWED</t>
  </si>
  <si>
    <t>PERCENT OF LONG-TERM DEBT OBLIGATED CURRENTLY</t>
  </si>
  <si>
    <t xml:space="preserve">This listing must be published in the local newspaper, sent to ISBE, and </t>
  </si>
  <si>
    <t>retained within your district/joint agreement administrative office for public inspection</t>
  </si>
  <si>
    <t>(Enter Number Above)</t>
  </si>
  <si>
    <t>(Enter $ Amount Above)</t>
  </si>
  <si>
    <t>GROSS PAYMENT FOR CERTIFIDE PERSONNEL</t>
  </si>
  <si>
    <t>GROSS PAYMENT FOR NON-CERTIFIED PERSONNEL</t>
  </si>
  <si>
    <t>YES</t>
  </si>
  <si>
    <t>AS OF JUNE 30, 2020</t>
  </si>
  <si>
    <t>Beginning Fund Balances - July 1, 2019</t>
  </si>
  <si>
    <t>Ending Fund Balances June 30, 2020</t>
  </si>
  <si>
    <t>AND CHANGES IN FUND BALANCE - FOR YEAR ENDING JUNE 30, 2020</t>
  </si>
  <si>
    <t>ANNUAL STATEMENT OF AFFAIRS SUMMARY FOR FISCAL YEAR ENDING JUNE 30, 2020</t>
  </si>
  <si>
    <t>Statement of Operations as of June 30, 2020</t>
  </si>
  <si>
    <t>Copies of the detailed Annual Statement of Affairs for the Fiscal Year Ending June 30, 2020 will be available for public inspection in the school district/joint agreement administrative office by December 1, annually.  Individuals wanting to review this Annual Statement of Affairs should contact:</t>
  </si>
  <si>
    <r>
      <t xml:space="preserve"> Also by </t>
    </r>
    <r>
      <rPr>
        <b/>
        <sz val="8"/>
        <rFont val="Arial"/>
        <family val="2"/>
      </rPr>
      <t>January 15, annually</t>
    </r>
    <r>
      <rPr>
        <sz val="8"/>
        <rFont val="Arial"/>
        <family val="2"/>
      </rPr>
      <t xml:space="preserve"> the detailed Annual Statement of Affairs for the </t>
    </r>
    <r>
      <rPr>
        <b/>
        <sz val="8"/>
        <rFont val="Arial"/>
        <family val="2"/>
      </rPr>
      <t>Fiscal Year Ending June 30, 2020</t>
    </r>
    <r>
      <rPr>
        <sz val="8"/>
        <rFont val="Arial"/>
        <family val="2"/>
      </rPr>
      <t xml:space="preserve">, will be posted on the Illinois State Board of Education's website@ </t>
    </r>
    <r>
      <rPr>
        <b/>
        <sz val="8"/>
        <rFont val="Arial"/>
        <family val="2"/>
      </rPr>
      <t>www.isbe.net.</t>
    </r>
  </si>
  <si>
    <t>INSTRUCTIONS:  Double click attached document "Contracts Exceeding $25,000 Guidance" (pdf) below for additional guidance and definitions.</t>
  </si>
  <si>
    <t>ISBE 50-37 (07/2020)</t>
  </si>
  <si>
    <t>TOTAL LONG-TERM DEBT OUTSTANDING AS OF June 30, 2020</t>
  </si>
  <si>
    <t>REPORT ON CONTRACTS EXCEEDING $25,000 AWARDED DURING FY2020</t>
  </si>
  <si>
    <r>
      <t>ITEM 1. –</t>
    </r>
    <r>
      <rPr>
        <sz val="10"/>
        <color indexed="8"/>
        <rFont val="Arial"/>
        <family val="2"/>
      </rPr>
      <t xml:space="preserve"> Count only contracts where the consideration exceeds $25,000 over the life of the contract and that were awarded during FY2020 and record the number below in the space provided. Do not include: (1) multi-year contracts awarded prior to FY2020; (2) collective bargaining agreements with district employee groups; and (3) personal services contracts with individual district employees.</t>
    </r>
  </si>
  <si>
    <r>
      <t xml:space="preserve">ITEM 3. </t>
    </r>
    <r>
      <rPr>
        <sz val="10"/>
        <color indexed="8"/>
        <rFont val="Arial"/>
        <family val="2"/>
      </rPr>
      <t>- Count only contracts where the consideration exceeds $25,000 over the life of the contract that were awarded during FY2020 to minority, female, disabled or local contractors and record the number below in the space provided. Do not include: (1) multi-year contracts awarded prior to FY2020; (2) collective bargaining agreements with district employee groups; and (3) personal services contracts with individual district employees.</t>
    </r>
  </si>
  <si>
    <t>Cooperative Association for Special Eduation</t>
  </si>
  <si>
    <t>19-022-0150-61</t>
  </si>
  <si>
    <t>22W600 Butterfield Road, Glen Ellyn, IL 60137</t>
  </si>
  <si>
    <t>DuPage</t>
  </si>
  <si>
    <t>Shaw Media - Suburban Group</t>
  </si>
  <si>
    <t xml:space="preserve">22W600 Butterfield Road, Glen Ellyn, IL 60137			</t>
  </si>
  <si>
    <t xml:space="preserve">630-942-5600	</t>
  </si>
  <si>
    <t>8:00am-4:30pm</t>
  </si>
  <si>
    <t>Aberman, Alexa
Abruzino, Amanda
Agliato, Michelle
Alfieri, Carly
Atkinson-Cepeda, Patricia
Baggot, Michael
Ballardini, Kevin
Baloun, John C
Barry, Jennifer
Bays, Savannah
Blazina, Zilda
Bocek, Kathryn
Boyd, Mattie
Burgess, Deanne
Burnett, Emily
Bushong Quinones, Stephanie
Bytnar, Lauren
Carey, Grace
Connolly, Nancy
Culver, Kourtney
DeCraene, Alexandra
Denney, Alexandra
Douglas, Michael
Dozier, Denyse
Dunne, Erin
Filkowski, Heather
Fitch, Stephanie
Fraser, Mary
Gates, Rachael
Gillis, Christine
Gorecki, Alyssa
Green, Janet S
Guidotti, Anabel
Haidar, Waad
Halden, Amy
Hansen, Patricia
Hayden, Elizabeth
Hogan, Christopher
Johnson, Katherine
Kennedy, Katelyn
Kern, Jacqueline
Konrath, Kalyn
Lawinger, Sandra
Lesnik, Molly
Madden, Tammi
Maloney, Erin
Marcheschi, Nicole
Martino, Paige
McCluskey, Heather
Minelli, Zachary
Moran, Caitlin
Mory, Melanie
Mueller, Nichole
Muralles, Ivonne
Nardella, Michele
Nelson, Leah
OHern, Kaitlin
Payne, Kristin
Puckett, Karen
Quilico, Kaitleen
Ramirez, Julie
Rogers, Catherine
Rusk, Lauren
Savegnago, Alesia
Schulte, Michelle
Segura, Stephanie
Sinkule, Maria
Smith, Britelle
Spencer, Julia
Stelmar, Alexia
Strock, Emma-Leigh
Upshaw, Anissa
Wahlman, Maureen
Walker, Abigail
Walsh, Erin
Wankel, Kimberly
Wiemann, Kourtney
Wilson, Samuel R
Ziegler, Raymond
Zydlo, Jennifer</t>
  </si>
  <si>
    <t>Anderson, Emily M
Grabko, Kiley
Hansen, Julie
Lafser, Erin
Witherspoon, Yolanda</t>
  </si>
  <si>
    <t>Cappetta, Quinn
Dillon, Nicole
Eden, Dana
Frangella, Jill
Hobbs, Rachel
Israel-Tapella, Nahrain
Koch, Allison
Krella, Dana
Lavin, Keith
Lesnik, Stephanie
Mehalek, Lauren
Miller, Caitlin
Mora, Christina
Nylec, Jenna
Passaris, Niki
Politzer, Vicki
Scott, Alexus
Taraska, Kathleen
Tarver, William
VandenBranden, Kaarin
Witt, Lauren</t>
  </si>
  <si>
    <t>Avila, Etta
Bauer, Laura M
Beck, Samantha
Braheny, Stephanie
Budz, Michelle
Carrera, Amy
Cernauske, Alicia
Conley, Rachel
Dole, Blake
Fetscher, Catherine
Gagen, Kelly
Giosta, Alexandra
Harrison, Jessica
Harter, Elizabeth
Jeziorny, Sarah
Kearney, Kimberli
King, Kathryn
Korzenecki, Anne
Kurschinski, Peggy Sue
Lauer, Jill Witkov
Lenzen, Lauren
Losch, Jenna C
Maciejewski, Robyn
Matuzik, Dominika
Mina, Robin F
Morley, Christina
Munch, Lauren
Norman, Nicole
ODonnell, Kelly
Pappas Kapsaskis, Effie
Rix, Kristin
Scantlen, Robin L
Siegel, Lindsey
Simek, Stacy
Stumpf, Nichole
Sullivan, Sherilyn
Tate, Jennifer
Vackicev, Stephanie
Vecellio, Hope Hillock
Zuchowski, Deanna</t>
  </si>
  <si>
    <t>Austin, Catherine M
Becker, Tiffany
Bell, Mary W
Borri, Kimberly A
Botterman-Goetz, Lisa
Burton, Maureen Fahey
Caccamo, Kathryn
Catanese, Debra Beagley
Cotter, Linda
DiGiacomo, Barbara
Dircks-Kolany, Jill L
Furbush, Mary
Goolish, Christine A
Graham, Kara
Greenagel, Pamela
Hendzel, Marguerite
Johnson, Lisa M
Kaczmarek, Amie
Knowles, Terra
Kreller, Kathleen
Kunce, Tracy
Long, Melinda
Luedtke, Rebecca
Mack, Tracy
Mazur, Melanie
McCarthy, Tara J
McReynolds, Jill
Money, Jeffrey G
Palermo, Luilia
Polinski, Lisa
Safien, Grace
Scharinger, Michelle
Sharkey, Tricia M
Sledz, Kathleen A
Smith, Melinda V
Stephen, Wendy
Stewart-Walker, Dawn
Struebing, Stacy K
VonDeBur, Maureen
Walters, Jessica
Westra, Kerri J
Zaboth, Ken E</t>
  </si>
  <si>
    <t>Brendel, Jerome</t>
  </si>
  <si>
    <t>Cassidy, Cynthia</t>
  </si>
  <si>
    <t>Haugh, Sandra M</t>
  </si>
  <si>
    <t>Layer, Barbara A</t>
  </si>
  <si>
    <t>Adkins, Jonathan
Alston, Kimberly
Ami, Vahida
Arms, Justin
Bauer, Allen
Beltramo, Julie
Bofah, Judith
Brach, Kristen
Brendel, Jerome
Cain, Kimberly
Cassidy, Cynthia
Clousing, Nikolai
Costello, Kyle
Delporte, Rachael
Diaz, Antonio
Elias, Leticia
Farid, Sadaf
Feaster, Donna
Fernandes, Angela
Gibbons, Kathryn
Giovingo, Sharon
Gonzalez, Blanca
Gonzalez, Evelin
Gonzalez-Tapia, Abigail
Hallihan, Tammy
Haque, Sufia
Haugh, Sandra M
Hernandez, Jessica
Holmes, Brittany
Iffath, Bader
Johnson, Belen
Khan, Talath
Kramer, Diane
Krawczyk, Hannah
Kreisher, Sharon
Kressner, Nicolette
Kurzeja, Janine
Larson, Debra
Layer, Barbara A
Ledet, Jennifer
Locklear, Debra L
Malachi, Mary
Marshall, Philip Garret
Marszalik, Deborah M
Marszalik, Michael
Mata, Teri
McCarty, Cynthia
Mendez, Rocio
Meyer, Thomas P
Mosier, Pamela
Murphy, Hannah
Peshtani, Reana
Rauch, Susan
Rossi, Mallory
Rothlisberger, Susan
Sanchez, Elsy
Schaefer, Annemarie
Schaefer, Kimberly
Scharf, Christine
Schmidt, Kristine
Seelinger, Dustin
Sheth, Meenaxi
Stein, Deborah
Swaback, Carla
Thomas, Monica
Toman, Kathleen
Trapani-Os, Wendy
Underdown, Kaitlin
Vickers, Scott
Volk, Karen
Wagner, Patricia
White, Margaret
Wiener, Amy
Wunsch, Julia
Zondor, Matthew</t>
  </si>
  <si>
    <t>Baron, Krysten
Bradfield, Jennifer
Chavez, Araceli
Denney, Patricia
Gambrel, Michele
Girves, Nicolle
Greenleaf, Darcy
Harris, Emma
Jones, Jacqueline
Klaric, Joyce
LaForest, Amy
McCuen, Anna M
McGowan, Diane M
Morris, Kathleen M
Nadeau, Debbie
Novak, Maureen Y
Pohlmeyer, Kerry
Santore, Theresa
Schulze, Susan K</t>
  </si>
  <si>
    <t>Andrzejewski, Alisa
Barickman, Elizabeth
Brenza, Marie
Canfield, Yoon
Carlson, Mari
Chafekar, Rashmi S
Chance, Laura
Drungelo, Diane
Fuys, Carol
Gibbons, Kari
Ingersoll, Roseann
Jordan, Jenna
Kundra, Neena
Lubieniecki, Chloe
Molloy, Erin
Moscoso-Friedman, Sandra
Paneque, Nicole
Ramos, Irene
Riemer, Janice
Rodriguez, Jovenae
Rodriguez, Marilyn
Rogalski, Angela
Sierra, Cynthia
Stava, Lindsay
Stralko, Mary Beth
YarKhan, Naazish</t>
  </si>
  <si>
    <t>Ankarstad, Sara
Blanks, Vanessa
Crites, Christina
Dunham, Jennifer
Fletcher, Kayla
Grimm, Rebekah
Jones, Caron M
Juda, Mary Pauley
Kilian, Matthew
Maupin-Szweda, Sherri A
Milewski, Michelle
Montgomery Fate, Carol
Syregelas, Kimberly S
Vitale, Lenell
Woltman, Jeanine
Zimmerman, Jeffrey                                                 Colley, Diane
Cyr, Mary
Dambrosio, Cindy
Feltault, Gail
Lager, Sarah
Modzelewski, Beth
Obremski, Beth
Quirk, Maureen
Ruge, Jane
Segatti, Julie
Szatalowicz, Karen
Tomasello, Cynthia L
Wallenberg, Debra K</t>
  </si>
  <si>
    <t>Adaptive Mall</t>
  </si>
  <si>
    <t>Albertsons Safeway</t>
  </si>
  <si>
    <t>Asma Jarad</t>
  </si>
  <si>
    <t>Atchley, Theresa</t>
  </si>
  <si>
    <t>Catherine Pearlman</t>
  </si>
  <si>
    <t>Creager Press</t>
  </si>
  <si>
    <t>Department of Financial &amp; Prof Regulation</t>
  </si>
  <si>
    <t>DuPage ROE</t>
  </si>
  <si>
    <t>e3 Gordon Stowe</t>
  </si>
  <si>
    <t>Erikson Institute</t>
  </si>
  <si>
    <t>Franczek</t>
  </si>
  <si>
    <t>Havalah Teaman Interpreting</t>
  </si>
  <si>
    <t>IASBO</t>
  </si>
  <si>
    <t>Laura M. Kostomiris</t>
  </si>
  <si>
    <t>LRP Publications</t>
  </si>
  <si>
    <t>Marta, Elizabeth</t>
  </si>
  <si>
    <t>Phillips Flowers And Gifts</t>
  </si>
  <si>
    <t>School Specialty</t>
  </si>
  <si>
    <t>Sign Language Interprters Inc.</t>
  </si>
  <si>
    <t>Smigel, Sandi</t>
  </si>
  <si>
    <t>UCP Infinitec Training Department</t>
  </si>
  <si>
    <t>USI</t>
  </si>
  <si>
    <t>WPS</t>
  </si>
  <si>
    <t>American Taxi</t>
  </si>
  <si>
    <t>AmericanEagle.com</t>
  </si>
  <si>
    <t>Apple</t>
  </si>
  <si>
    <t>ATI</t>
  </si>
  <si>
    <t>Brechts Database Solutions</t>
  </si>
  <si>
    <t>Citadel Information Management</t>
  </si>
  <si>
    <t>Closing The Gap</t>
  </si>
  <si>
    <t>Control Bionics</t>
  </si>
  <si>
    <t>DuPage County R.O.E.</t>
  </si>
  <si>
    <t>Healthpro Heritage</t>
  </si>
  <si>
    <t>Hill Rom - Remit</t>
  </si>
  <si>
    <t>Hinckley Springs</t>
  </si>
  <si>
    <t>IASA</t>
  </si>
  <si>
    <t>IASB</t>
  </si>
  <si>
    <t>Illinois State Police</t>
  </si>
  <si>
    <t>IPMG</t>
  </si>
  <si>
    <t>JAMF Software, LLC</t>
  </si>
  <si>
    <t>KC Printing</t>
  </si>
  <si>
    <t>LASEC</t>
  </si>
  <si>
    <t>Master Teacher, The</t>
  </si>
  <si>
    <t>NCPERS Group Life Insurance</t>
  </si>
  <si>
    <t>NTDSE</t>
  </si>
  <si>
    <t>Oaktree Products</t>
  </si>
  <si>
    <t>Pamela M. Radford, Ph D.</t>
  </si>
  <si>
    <t>Pitney Bowes/Purchase Power</t>
  </si>
  <si>
    <t>Rothbart Realty Company</t>
  </si>
  <si>
    <t>Shaw Media</t>
  </si>
  <si>
    <t>ULINE</t>
  </si>
  <si>
    <t>Waste Management</t>
  </si>
  <si>
    <t>Acellus Learning</t>
  </si>
  <si>
    <t>Amazon</t>
  </si>
  <si>
    <t>AT &amp; T</t>
  </si>
  <si>
    <t>Baker Tilly Virchow Krause, LLP</t>
  </si>
  <si>
    <t>Barrett, Joyce</t>
  </si>
  <si>
    <t>BMO Harris Bank</t>
  </si>
  <si>
    <t>BrightStar Care of Cent DuPage</t>
  </si>
  <si>
    <t>Brinker, Mary K</t>
  </si>
  <si>
    <t>CaptionAccess LLC</t>
  </si>
  <si>
    <t>Carter, Nancy</t>
  </si>
  <si>
    <t>CASE Education Association Dues</t>
  </si>
  <si>
    <t>Citi Cards</t>
  </si>
  <si>
    <t>Citywide Building Maintenance</t>
  </si>
  <si>
    <t>Comcast Business</t>
  </si>
  <si>
    <t>ComEd</t>
  </si>
  <si>
    <t>Crisis Prevention Institute Inc.</t>
  </si>
  <si>
    <t>Cumberland Therapy Services</t>
  </si>
  <si>
    <t>District #15</t>
  </si>
  <si>
    <t>District #16</t>
  </si>
  <si>
    <t>District #41</t>
  </si>
  <si>
    <t>District #44</t>
  </si>
  <si>
    <t>District #89</t>
  </si>
  <si>
    <t>District #93</t>
  </si>
  <si>
    <t>Diversified Benefit Services, Inc.</t>
  </si>
  <si>
    <t>Dr. Amy Laurant</t>
  </si>
  <si>
    <t>Dr. Chris Willard</t>
  </si>
  <si>
    <t>Engler Callaway Baasten &amp; Sraga LLC</t>
  </si>
  <si>
    <t>Fast Signs</t>
  </si>
  <si>
    <t>First Communications</t>
  </si>
  <si>
    <t>Fox Valley Fire and Safety</t>
  </si>
  <si>
    <t>Frontline Technologies Group, LLC</t>
  </si>
  <si>
    <t>Gesell, Julie</t>
  </si>
  <si>
    <t>Gifford, Linda</t>
  </si>
  <si>
    <t>Glen Ellyn Storage Corp.</t>
  </si>
  <si>
    <t>GLENDALE LAKES GOLF CLUB</t>
  </si>
  <si>
    <t>Gordon, Steve</t>
  </si>
  <si>
    <t>Grant Thornton LLP</t>
  </si>
  <si>
    <t>Green, Janet</t>
  </si>
  <si>
    <t>Harper Collins Publishers</t>
  </si>
  <si>
    <t>Hawthorn Associates of Lake County, LLC</t>
  </si>
  <si>
    <t>Hubbell, Linnea</t>
  </si>
  <si>
    <t>Huitt, Lorene</t>
  </si>
  <si>
    <t>Il Dept Revenue</t>
  </si>
  <si>
    <t>Illinois Municipal Retirement Fund</t>
  </si>
  <si>
    <t>Innovention System, LLC</t>
  </si>
  <si>
    <t>INVO Healthcare Assoc.</t>
  </si>
  <si>
    <t>ISDLAF - School Employees Loss Fund</t>
  </si>
  <si>
    <t>IT Savvy</t>
  </si>
  <si>
    <t>Jennifer Abrams</t>
  </si>
  <si>
    <t>JTC Technologies, LLC</t>
  </si>
  <si>
    <t>Kafkes, Anastasia</t>
  </si>
  <si>
    <t>Kapicak, Norine</t>
  </si>
  <si>
    <t>Legat Architects</t>
  </si>
  <si>
    <t>Lowery McDonnell Co.</t>
  </si>
  <si>
    <t>Michele Borba</t>
  </si>
  <si>
    <t>Microfilm Enterprises</t>
  </si>
  <si>
    <t>Molitor, Elizabeth</t>
  </si>
  <si>
    <t>National Seating &amp; Mobility Inc. REMIT</t>
  </si>
  <si>
    <t>NEDSRA</t>
  </si>
  <si>
    <t>News-2-You</t>
  </si>
  <si>
    <t>Nicor Gas</t>
  </si>
  <si>
    <t>Northwestern Illinois Association</t>
  </si>
  <si>
    <t>NSSEO</t>
  </si>
  <si>
    <t>OBrien, Denise</t>
  </si>
  <si>
    <t>Oticon Inc</t>
  </si>
  <si>
    <t>Pearson Education Inc.</t>
  </si>
  <si>
    <t>Phonak LLC</t>
  </si>
  <si>
    <t>Piechota, Kim</t>
  </si>
  <si>
    <t>PPR, LLC</t>
  </si>
  <si>
    <t>Proven Business Systems</t>
  </si>
  <si>
    <t>Quill Corp REMIT</t>
  </si>
  <si>
    <t>R. King Construction, Inc.</t>
  </si>
  <si>
    <t>Raising Happiness LLC</t>
  </si>
  <si>
    <t>Reliance Standard</t>
  </si>
  <si>
    <t>Rhythmworks Music Therapy, LLC</t>
  </si>
  <si>
    <t>Rifton Equipment</t>
  </si>
  <si>
    <t>Ross Greene</t>
  </si>
  <si>
    <t>SASED</t>
  </si>
  <si>
    <t>SLJ Properties L.L.C.</t>
  </si>
  <si>
    <t>Sodexho, Inc &amp; Affiliates</t>
  </si>
  <si>
    <t>Solid State Business Systems</t>
  </si>
  <si>
    <t>Specialized Data Systems</t>
  </si>
  <si>
    <t>Spencer, Anne J</t>
  </si>
  <si>
    <t>Suburban School Coop. Insurance Pool</t>
  </si>
  <si>
    <t>Sunbelt Staffing</t>
  </si>
  <si>
    <t>Szydlo, Debbie</t>
  </si>
  <si>
    <t>Teachers Health Insurance Security</t>
  </si>
  <si>
    <t>Teaching Strategies Remit</t>
  </si>
  <si>
    <t>The OMNI Group</t>
  </si>
  <si>
    <t>Theresa Atchley</t>
  </si>
  <si>
    <t>TIAA Bank</t>
  </si>
  <si>
    <t>Tina Payne Bryson</t>
  </si>
  <si>
    <t>UCP Sequin of Greater Chicago</t>
  </si>
  <si>
    <t>Villa Park Office Equipment</t>
  </si>
  <si>
    <t>Voris, William</t>
  </si>
  <si>
    <t>Vosberg, Greg</t>
  </si>
  <si>
    <t>Wheeler, 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</si>
</sst>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0#\-###\-####\-##"/>
    <numFmt numFmtId="166" formatCode="#,##0.0000_);[Red]\(#,##0.0000\)"/>
    <numFmt numFmtId="167" formatCode="[$-409]mmmm\ d\,\ yyyy;@"/>
    <numFmt numFmtId="168" formatCode="[$$-409]#,##0.00_);\([$$-409]#,##0.00\)"/>
  </numFmts>
  <fonts count="41">
    <font>
      <sz val="10"/>
      <name val="Arial"/>
    </font>
    <font>
      <sz val="10"/>
      <name val="MS Sans Serif"/>
      <family val="2"/>
    </font>
    <font>
      <sz val="8"/>
      <name val="Arial"/>
      <family val="2"/>
    </font>
    <font>
      <sz val="8"/>
      <name val="Arial"/>
      <family val="2"/>
    </font>
    <font>
      <u/>
      <sz val="10"/>
      <color indexed="12"/>
      <name val="Arial"/>
      <family val="2"/>
    </font>
    <font>
      <i/>
      <sz val="8"/>
      <name val="Arial"/>
      <family val="2"/>
    </font>
    <font>
      <b/>
      <sz val="8"/>
      <name val="Arial"/>
      <family val="2"/>
    </font>
    <font>
      <b/>
      <u/>
      <sz val="8"/>
      <name val="Arial"/>
      <family val="2"/>
    </font>
    <font>
      <i/>
      <sz val="8"/>
      <name val="Arial"/>
      <family val="2"/>
    </font>
    <font>
      <u/>
      <sz val="8"/>
      <name val="Arial"/>
      <family val="2"/>
    </font>
    <font>
      <sz val="8"/>
      <color indexed="10"/>
      <name val="Arial"/>
      <family val="2"/>
    </font>
    <font>
      <b/>
      <sz val="9"/>
      <name val="Arial"/>
      <family val="2"/>
    </font>
    <font>
      <sz val="9"/>
      <name val="Arial"/>
      <family val="2"/>
    </font>
    <font>
      <sz val="10"/>
      <name val="Arial"/>
      <family val="2"/>
    </font>
    <font>
      <b/>
      <sz val="11"/>
      <name val="Arial"/>
      <family val="2"/>
    </font>
    <font>
      <b/>
      <u/>
      <sz val="9"/>
      <name val="Arial"/>
      <family val="2"/>
    </font>
    <font>
      <b/>
      <sz val="8"/>
      <name val="Arial"/>
      <family val="2"/>
    </font>
    <font>
      <b/>
      <sz val="10"/>
      <name val="Arial"/>
      <family val="2"/>
    </font>
    <font>
      <sz val="8"/>
      <color indexed="81"/>
      <name val="Tahoma"/>
      <family val="2"/>
    </font>
    <font>
      <b/>
      <sz val="8"/>
      <color indexed="81"/>
      <name val="Tahoma"/>
      <family val="2"/>
    </font>
    <font>
      <b/>
      <sz val="8"/>
      <color indexed="81"/>
      <name val="Arial"/>
      <family val="2"/>
    </font>
    <font>
      <vertAlign val="superscript"/>
      <sz val="10"/>
      <name val="Arial"/>
      <family val="2"/>
    </font>
    <font>
      <vertAlign val="superscript"/>
      <sz val="10"/>
      <name val="Arial"/>
      <family val="2"/>
    </font>
    <font>
      <vertAlign val="superscript"/>
      <sz val="10"/>
      <color indexed="81"/>
      <name val="Tahoma"/>
      <family val="2"/>
    </font>
    <font>
      <i/>
      <sz val="10"/>
      <name val="Arial"/>
      <family val="2"/>
    </font>
    <font>
      <i/>
      <sz val="9"/>
      <name val="Arial"/>
      <family val="2"/>
    </font>
    <font>
      <b/>
      <u/>
      <sz val="10"/>
      <name val="Arial"/>
      <family val="2"/>
    </font>
    <font>
      <sz val="8"/>
      <color indexed="9"/>
      <name val="Arial"/>
      <family val="2"/>
    </font>
    <font>
      <i/>
      <sz val="9"/>
      <color indexed="10"/>
      <name val="Arial"/>
      <family val="2"/>
    </font>
    <font>
      <b/>
      <i/>
      <sz val="9"/>
      <color indexed="10"/>
      <name val="Arial"/>
      <family val="2"/>
    </font>
    <font>
      <b/>
      <i/>
      <sz val="10"/>
      <color indexed="10"/>
      <name val="Arial"/>
      <family val="2"/>
    </font>
    <font>
      <sz val="10"/>
      <color indexed="8"/>
      <name val="Arial"/>
      <family val="2"/>
    </font>
    <font>
      <b/>
      <sz val="10"/>
      <color indexed="8"/>
      <name val="Arial"/>
      <family val="2"/>
    </font>
    <font>
      <b/>
      <sz val="9"/>
      <name val="Arial"/>
      <family val="2"/>
    </font>
    <font>
      <sz val="9"/>
      <name val="Arial"/>
      <family val="2"/>
    </font>
    <font>
      <sz val="10"/>
      <name val="Arial"/>
      <family val="2"/>
    </font>
    <font>
      <b/>
      <i/>
      <sz val="10"/>
      <color rgb="FFFF0000"/>
      <name val="Arial"/>
      <family val="2"/>
    </font>
    <font>
      <sz val="9"/>
      <color indexed="81"/>
      <name val="Tahoma"/>
      <family val="2"/>
    </font>
    <font>
      <b/>
      <sz val="9"/>
      <color indexed="81"/>
      <name val="Tahoma"/>
      <family val="2"/>
    </font>
    <font>
      <b/>
      <sz val="9"/>
      <color rgb="FF000000"/>
      <name val="Tahoma"/>
      <family val="2"/>
    </font>
    <font>
      <sz val="9"/>
      <color rgb="FF000000"/>
      <name val="Tahoma"/>
      <family val="2"/>
    </font>
  </fonts>
  <fills count="9">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theme="0" tint="-0.14999847407452621"/>
        <bgColor indexed="64"/>
      </patternFill>
    </fill>
    <fill>
      <patternFill patternType="solid">
        <fgColor theme="0"/>
        <bgColor indexed="64"/>
      </patternFill>
    </fill>
  </fills>
  <borders count="61">
    <border>
      <left/>
      <right/>
      <top/>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bottom/>
      <diagonal/>
    </border>
    <border>
      <left/>
      <right style="thin">
        <color indexed="55"/>
      </right>
      <top/>
      <bottom/>
      <diagonal/>
    </border>
    <border>
      <left style="thin">
        <color indexed="55"/>
      </left>
      <right/>
      <top style="thin">
        <color indexed="55"/>
      </top>
      <bottom style="thin">
        <color indexed="55"/>
      </bottom>
      <diagonal/>
    </border>
    <border>
      <left style="thin">
        <color indexed="55"/>
      </left>
      <right/>
      <top/>
      <bottom/>
      <diagonal/>
    </border>
    <border>
      <left/>
      <right/>
      <top style="thin">
        <color indexed="55"/>
      </top>
      <bottom/>
      <diagonal/>
    </border>
    <border>
      <left style="thin">
        <color indexed="55"/>
      </left>
      <right style="thin">
        <color indexed="55"/>
      </right>
      <top style="thin">
        <color indexed="55"/>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style="double">
        <color indexed="55"/>
      </bottom>
      <diagonal/>
    </border>
    <border>
      <left style="thin">
        <color indexed="55"/>
      </left>
      <right style="thin">
        <color indexed="55"/>
      </right>
      <top/>
      <bottom style="thin">
        <color indexed="55"/>
      </bottom>
      <diagonal/>
    </border>
    <border>
      <left style="thin">
        <color indexed="55"/>
      </left>
      <right style="thin">
        <color indexed="55"/>
      </right>
      <top/>
      <bottom style="double">
        <color indexed="55"/>
      </bottom>
      <diagonal/>
    </border>
    <border>
      <left style="thin">
        <color indexed="55"/>
      </left>
      <right/>
      <top style="thin">
        <color indexed="55"/>
      </top>
      <bottom style="double">
        <color indexed="55"/>
      </bottom>
      <diagonal/>
    </border>
    <border>
      <left/>
      <right style="thin">
        <color indexed="55"/>
      </right>
      <top style="thin">
        <color indexed="55"/>
      </top>
      <bottom style="double">
        <color indexed="55"/>
      </bottom>
      <diagonal/>
    </border>
    <border>
      <left style="thin">
        <color indexed="55"/>
      </left>
      <right/>
      <top style="double">
        <color indexed="55"/>
      </top>
      <bottom style="double">
        <color indexed="55"/>
      </bottom>
      <diagonal/>
    </border>
    <border>
      <left/>
      <right style="thin">
        <color indexed="55"/>
      </right>
      <top style="double">
        <color indexed="55"/>
      </top>
      <bottom style="double">
        <color indexed="55"/>
      </bottom>
      <diagonal/>
    </border>
    <border>
      <left/>
      <right/>
      <top style="thin">
        <color indexed="55"/>
      </top>
      <bottom style="double">
        <color indexed="55"/>
      </bottom>
      <diagonal/>
    </border>
    <border>
      <left style="thin">
        <color indexed="55"/>
      </left>
      <right/>
      <top/>
      <bottom style="thin">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right style="thin">
        <color indexed="55"/>
      </right>
      <top style="double">
        <color indexed="55"/>
      </top>
      <bottom style="thin">
        <color indexed="55"/>
      </bottom>
      <diagonal/>
    </border>
    <border>
      <left style="thin">
        <color indexed="22"/>
      </left>
      <right style="thin">
        <color indexed="22"/>
      </right>
      <top style="dashed">
        <color indexed="22"/>
      </top>
      <bottom style="thin">
        <color indexed="22"/>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dashed">
        <color indexed="22"/>
      </bottom>
      <diagonal/>
    </border>
    <border>
      <left style="thin">
        <color indexed="22"/>
      </left>
      <right style="thin">
        <color indexed="22"/>
      </right>
      <top style="thin">
        <color indexed="22"/>
      </top>
      <bottom/>
      <diagonal/>
    </border>
    <border>
      <left style="thin">
        <color indexed="55"/>
      </left>
      <right style="thin">
        <color indexed="55"/>
      </right>
      <top style="double">
        <color indexed="55"/>
      </top>
      <bottom style="thin">
        <color indexed="55"/>
      </bottom>
      <diagonal/>
    </border>
    <border>
      <left style="thin">
        <color indexed="64"/>
      </left>
      <right style="thin">
        <color indexed="64"/>
      </right>
      <top style="thin">
        <color indexed="64"/>
      </top>
      <bottom style="thin">
        <color indexed="64"/>
      </bottom>
      <diagonal/>
    </border>
    <border>
      <left style="thin">
        <color indexed="55"/>
      </left>
      <right style="dotted">
        <color indexed="55"/>
      </right>
      <top style="thin">
        <color indexed="55"/>
      </top>
      <bottom/>
      <diagonal/>
    </border>
    <border>
      <left style="dotted">
        <color indexed="55"/>
      </left>
      <right style="thin">
        <color indexed="55"/>
      </right>
      <top style="thin">
        <color indexed="55"/>
      </top>
      <bottom/>
      <diagonal/>
    </border>
    <border>
      <left style="thin">
        <color indexed="55"/>
      </left>
      <right style="dotted">
        <color indexed="55"/>
      </right>
      <top/>
      <bottom/>
      <diagonal/>
    </border>
    <border>
      <left style="dotted">
        <color indexed="55"/>
      </left>
      <right style="thin">
        <color indexed="55"/>
      </right>
      <top/>
      <bottom/>
      <diagonal/>
    </border>
    <border>
      <left/>
      <right/>
      <top style="medium">
        <color indexed="55"/>
      </top>
      <bottom/>
      <diagonal/>
    </border>
    <border>
      <left/>
      <right/>
      <top/>
      <bottom style="medium">
        <color indexed="55"/>
      </bottom>
      <diagonal/>
    </border>
    <border>
      <left style="medium">
        <color indexed="55"/>
      </left>
      <right style="thin">
        <color indexed="55"/>
      </right>
      <top style="medium">
        <color indexed="55"/>
      </top>
      <bottom/>
      <diagonal/>
    </border>
    <border>
      <left/>
      <right style="thin">
        <color indexed="55"/>
      </right>
      <top style="medium">
        <color indexed="55"/>
      </top>
      <bottom/>
      <diagonal/>
    </border>
    <border>
      <left style="thin">
        <color indexed="55"/>
      </left>
      <right style="thin">
        <color indexed="55"/>
      </right>
      <top style="medium">
        <color indexed="55"/>
      </top>
      <bottom/>
      <diagonal/>
    </border>
    <border>
      <left style="medium">
        <color indexed="55"/>
      </left>
      <right style="thin">
        <color indexed="55"/>
      </right>
      <top/>
      <bottom/>
      <diagonal/>
    </border>
    <border>
      <left style="medium">
        <color indexed="55"/>
      </left>
      <right style="thin">
        <color indexed="55"/>
      </right>
      <top/>
      <bottom style="double">
        <color indexed="55"/>
      </bottom>
      <diagonal/>
    </border>
    <border>
      <left/>
      <right/>
      <top/>
      <bottom style="double">
        <color indexed="55"/>
      </bottom>
      <diagonal/>
    </border>
    <border>
      <left/>
      <right/>
      <top style="double">
        <color indexed="55"/>
      </top>
      <bottom/>
      <diagonal/>
    </border>
    <border>
      <left style="dotted">
        <color indexed="55"/>
      </left>
      <right style="thin">
        <color indexed="55"/>
      </right>
      <top/>
      <bottom style="thin">
        <color indexed="55"/>
      </bottom>
      <diagonal/>
    </border>
    <border>
      <left/>
      <right/>
      <top style="double">
        <color indexed="55"/>
      </top>
      <bottom style="double">
        <color indexed="55"/>
      </bottom>
      <diagonal/>
    </border>
    <border>
      <left style="dotted">
        <color theme="0" tint="-0.34998626667073579"/>
      </left>
      <right style="thin">
        <color theme="0" tint="-0.34998626667073579"/>
      </right>
      <top style="thin">
        <color theme="0" tint="-0.34998626667073579"/>
      </top>
      <bottom/>
      <diagonal/>
    </border>
    <border>
      <left style="dotted">
        <color theme="0" tint="-0.34998626667073579"/>
      </left>
      <right style="thin">
        <color theme="0" tint="-0.34998626667073579"/>
      </right>
      <top/>
      <bottom/>
      <diagonal/>
    </border>
    <border>
      <left style="dotted">
        <color theme="0" tint="-0.34998626667073579"/>
      </left>
      <right style="thin">
        <color theme="0" tint="-0.34998626667073579"/>
      </right>
      <top/>
      <bottom style="thin">
        <color theme="0" tint="-0.34998626667073579"/>
      </bottom>
      <diagonal/>
    </border>
    <border>
      <left style="thin">
        <color theme="0" tint="-0.34998626667073579"/>
      </left>
      <right style="dotted">
        <color theme="0" tint="-0.34998626667073579"/>
      </right>
      <top style="thin">
        <color theme="0" tint="-0.34998626667073579"/>
      </top>
      <bottom/>
      <diagonal/>
    </border>
    <border>
      <left style="thin">
        <color theme="0" tint="-0.34998626667073579"/>
      </left>
      <right style="dotted">
        <color theme="0" tint="-0.34998626667073579"/>
      </right>
      <top/>
      <bottom/>
      <diagonal/>
    </border>
    <border>
      <left style="thin">
        <color theme="0" tint="-0.34998626667073579"/>
      </left>
      <right style="dotted">
        <color theme="0" tint="-0.34998626667073579"/>
      </right>
      <top/>
      <bottom style="thin">
        <color theme="0" tint="-0.34998626667073579"/>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xf numFmtId="0" fontId="4" fillId="0" borderId="0" applyNumberFormat="0" applyFill="0" applyBorder="0" applyAlignment="0" applyProtection="0">
      <alignment vertical="top"/>
      <protection locked="0"/>
    </xf>
    <xf numFmtId="0" fontId="35" fillId="0" borderId="0"/>
    <xf numFmtId="0" fontId="1" fillId="0" borderId="0"/>
    <xf numFmtId="0" fontId="1" fillId="0" borderId="0"/>
    <xf numFmtId="0" fontId="1" fillId="0" borderId="0"/>
    <xf numFmtId="0" fontId="1" fillId="0" borderId="0"/>
  </cellStyleXfs>
  <cellXfs count="437">
    <xf numFmtId="0" fontId="0" fillId="0" borderId="0" xfId="0"/>
    <xf numFmtId="0" fontId="2" fillId="0" borderId="0" xfId="0" applyFont="1" applyBorder="1" applyAlignment="1" applyProtection="1">
      <alignment vertical="center"/>
    </xf>
    <xf numFmtId="0" fontId="2" fillId="0" borderId="1" xfId="0" applyFont="1" applyBorder="1" applyAlignment="1" applyProtection="1">
      <alignment horizontal="left" vertical="center"/>
    </xf>
    <xf numFmtId="0" fontId="2" fillId="0" borderId="0" xfId="0" applyFont="1" applyBorder="1" applyAlignment="1" applyProtection="1">
      <alignment horizontal="center" vertical="center"/>
    </xf>
    <xf numFmtId="0" fontId="2" fillId="0" borderId="0" xfId="0" applyFont="1" applyAlignment="1" applyProtection="1">
      <alignment horizontal="centerContinuous" vertical="center"/>
    </xf>
    <xf numFmtId="0" fontId="2" fillId="0" borderId="0" xfId="0" applyFont="1" applyAlignment="1" applyProtection="1">
      <alignment vertical="center"/>
    </xf>
    <xf numFmtId="0" fontId="2" fillId="0" borderId="0" xfId="0" applyFont="1" applyAlignment="1" applyProtection="1">
      <alignment horizontal="right" vertical="center"/>
    </xf>
    <xf numFmtId="0" fontId="2" fillId="0" borderId="0" xfId="0" applyFont="1" applyAlignment="1" applyProtection="1">
      <alignment horizontal="left" vertical="center"/>
    </xf>
    <xf numFmtId="0" fontId="2" fillId="0" borderId="0" xfId="0" applyFont="1" applyBorder="1" applyAlignment="1" applyProtection="1">
      <alignment horizontal="left" vertical="center"/>
    </xf>
    <xf numFmtId="0" fontId="2" fillId="0" borderId="2" xfId="0" applyFont="1" applyBorder="1" applyAlignment="1" applyProtection="1">
      <alignment horizontal="left" vertical="center" wrapText="1"/>
    </xf>
    <xf numFmtId="0" fontId="2" fillId="0" borderId="3" xfId="0" applyFont="1" applyBorder="1" applyAlignment="1" applyProtection="1">
      <alignment horizontal="centerContinuous" vertical="center"/>
    </xf>
    <xf numFmtId="0" fontId="2" fillId="0" borderId="4" xfId="0" applyFont="1" applyBorder="1" applyAlignment="1" applyProtection="1">
      <alignment horizontal="left" vertical="center"/>
    </xf>
    <xf numFmtId="3" fontId="2" fillId="0" borderId="4" xfId="0" applyNumberFormat="1"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indent="2"/>
    </xf>
    <xf numFmtId="0" fontId="2" fillId="0" borderId="5" xfId="0" applyFont="1" applyFill="1" applyBorder="1" applyAlignment="1" applyProtection="1">
      <alignment horizontal="center" vertical="center" wrapText="1"/>
    </xf>
    <xf numFmtId="3" fontId="2" fillId="0" borderId="0" xfId="0" applyNumberFormat="1" applyFont="1" applyBorder="1" applyAlignment="1" applyProtection="1">
      <alignment horizontal="left" vertical="center"/>
    </xf>
    <xf numFmtId="0" fontId="2" fillId="0" borderId="0" xfId="0" applyFont="1" applyAlignment="1" applyProtection="1">
      <alignment horizontal="center" vertical="center"/>
    </xf>
    <xf numFmtId="0" fontId="2" fillId="0" borderId="0" xfId="0" applyFont="1" applyProtection="1"/>
    <xf numFmtId="38" fontId="2" fillId="0" borderId="5" xfId="0" applyNumberFormat="1" applyFont="1" applyFill="1" applyBorder="1" applyAlignment="1" applyProtection="1">
      <alignment horizontal="center" vertical="center"/>
    </xf>
    <xf numFmtId="38" fontId="2" fillId="0" borderId="0" xfId="0" applyNumberFormat="1" applyFont="1" applyFill="1" applyBorder="1" applyAlignment="1" applyProtection="1">
      <alignment horizontal="center" vertical="center"/>
    </xf>
    <xf numFmtId="38" fontId="2" fillId="0" borderId="0" xfId="0" applyNumberFormat="1" applyFont="1" applyBorder="1" applyAlignment="1" applyProtection="1">
      <alignment horizontal="center" vertical="center"/>
    </xf>
    <xf numFmtId="164" fontId="2" fillId="0" borderId="0" xfId="0" applyNumberFormat="1" applyFont="1" applyBorder="1" applyAlignment="1" applyProtection="1">
      <alignment horizontal="center" vertical="center"/>
    </xf>
    <xf numFmtId="0" fontId="9" fillId="0" borderId="0" xfId="0" applyFont="1" applyProtection="1"/>
    <xf numFmtId="38" fontId="2" fillId="0" borderId="0" xfId="0" applyNumberFormat="1" applyFont="1" applyBorder="1" applyAlignment="1" applyProtection="1">
      <alignment horizontal="left" vertical="center" indent="4"/>
    </xf>
    <xf numFmtId="0" fontId="2" fillId="0" borderId="0" xfId="0" applyFont="1" applyBorder="1" applyAlignment="1" applyProtection="1">
      <alignment vertical="center" wrapText="1"/>
    </xf>
    <xf numFmtId="0" fontId="2" fillId="0" borderId="0" xfId="0" applyFont="1" applyAlignment="1" applyProtection="1">
      <alignment wrapText="1"/>
    </xf>
    <xf numFmtId="0" fontId="2" fillId="0" borderId="0" xfId="0" applyFont="1" applyAlignment="1" applyProtection="1"/>
    <xf numFmtId="0" fontId="2" fillId="0" borderId="6" xfId="3" applyFont="1" applyBorder="1" applyAlignment="1">
      <alignment horizontal="left" vertical="center" wrapText="1"/>
    </xf>
    <xf numFmtId="0" fontId="2" fillId="0" borderId="7" xfId="3" applyFont="1" applyBorder="1" applyAlignment="1">
      <alignment horizontal="center" vertical="center"/>
    </xf>
    <xf numFmtId="0" fontId="2" fillId="0" borderId="0" xfId="3" applyFont="1" applyBorder="1"/>
    <xf numFmtId="38" fontId="2" fillId="2" borderId="1" xfId="3" applyNumberFormat="1" applyFont="1" applyFill="1" applyBorder="1" applyAlignment="1">
      <alignment horizontal="left" vertical="top"/>
    </xf>
    <xf numFmtId="38" fontId="2" fillId="2" borderId="1" xfId="3" applyNumberFormat="1" applyFont="1" applyFill="1" applyBorder="1" applyAlignment="1">
      <alignment horizontal="right" vertical="top"/>
    </xf>
    <xf numFmtId="0" fontId="2" fillId="0" borderId="0" xfId="3" applyFont="1" applyFill="1" applyBorder="1" applyAlignment="1">
      <alignment vertical="top" wrapText="1"/>
    </xf>
    <xf numFmtId="0" fontId="2" fillId="0" borderId="8" xfId="3" applyFont="1" applyBorder="1" applyAlignment="1">
      <alignment vertical="center" wrapText="1"/>
    </xf>
    <xf numFmtId="0" fontId="2" fillId="0" borderId="1" xfId="3" applyFont="1" applyBorder="1" applyAlignment="1">
      <alignment vertical="center" wrapText="1"/>
    </xf>
    <xf numFmtId="0" fontId="2" fillId="0" borderId="0" xfId="3" applyFont="1" applyBorder="1" applyAlignment="1">
      <alignment vertical="top" wrapText="1"/>
    </xf>
    <xf numFmtId="0" fontId="2" fillId="0" borderId="8" xfId="3" applyFont="1" applyBorder="1" applyAlignment="1">
      <alignment horizontal="left" vertical="center" wrapText="1"/>
    </xf>
    <xf numFmtId="0" fontId="2" fillId="0" borderId="1" xfId="3" applyFont="1" applyBorder="1" applyAlignment="1">
      <alignment horizontal="center" vertical="center" wrapText="1"/>
    </xf>
    <xf numFmtId="0" fontId="2" fillId="0" borderId="8" xfId="3" applyFont="1" applyBorder="1" applyAlignment="1">
      <alignment horizontal="left" vertical="center"/>
    </xf>
    <xf numFmtId="0" fontId="2" fillId="0" borderId="1" xfId="3" applyFont="1" applyBorder="1" applyAlignment="1">
      <alignment horizontal="center" vertical="center"/>
    </xf>
    <xf numFmtId="0" fontId="2" fillId="0" borderId="8" xfId="3" applyFont="1" applyBorder="1" applyAlignment="1">
      <alignment vertical="center"/>
    </xf>
    <xf numFmtId="0" fontId="2" fillId="0" borderId="0" xfId="4" applyFont="1" applyBorder="1" applyAlignment="1">
      <alignment vertical="center" wrapText="1"/>
    </xf>
    <xf numFmtId="0" fontId="2" fillId="0" borderId="8" xfId="4" applyFont="1" applyBorder="1" applyAlignment="1">
      <alignment vertical="center" wrapText="1"/>
    </xf>
    <xf numFmtId="0" fontId="2" fillId="0" borderId="1" xfId="4" applyFont="1" applyBorder="1" applyAlignment="1">
      <alignment horizontal="center" vertical="center" wrapText="1"/>
    </xf>
    <xf numFmtId="0" fontId="2" fillId="0" borderId="8" xfId="4" applyFont="1" applyBorder="1" applyAlignment="1">
      <alignment horizontal="left" vertical="center" wrapText="1"/>
    </xf>
    <xf numFmtId="0" fontId="2" fillId="0" borderId="8" xfId="4" applyFont="1" applyBorder="1" applyAlignment="1">
      <alignment vertical="center"/>
    </xf>
    <xf numFmtId="0" fontId="2" fillId="0" borderId="1" xfId="4" applyFont="1" applyBorder="1" applyAlignment="1">
      <alignment horizontal="center" vertical="center"/>
    </xf>
    <xf numFmtId="0" fontId="2" fillId="0" borderId="9" xfId="6" applyFont="1" applyBorder="1" applyAlignment="1">
      <alignment horizontal="center" vertical="center"/>
    </xf>
    <xf numFmtId="0" fontId="10" fillId="0" borderId="0" xfId="3" applyFont="1" applyBorder="1"/>
    <xf numFmtId="3" fontId="2" fillId="0" borderId="0" xfId="3" applyNumberFormat="1" applyFont="1" applyBorder="1"/>
    <xf numFmtId="0" fontId="15" fillId="0" borderId="0" xfId="0" applyFont="1" applyBorder="1" applyAlignment="1" applyProtection="1">
      <alignment horizontal="left" vertical="center"/>
    </xf>
    <xf numFmtId="0" fontId="3" fillId="0" borderId="3" xfId="0" applyFont="1" applyBorder="1" applyAlignment="1" applyProtection="1">
      <alignment vertical="center"/>
    </xf>
    <xf numFmtId="0" fontId="2" fillId="0" borderId="9" xfId="0" applyFont="1" applyBorder="1" applyAlignment="1" applyProtection="1">
      <alignment vertical="center"/>
    </xf>
    <xf numFmtId="0" fontId="2" fillId="0" borderId="9" xfId="0" applyFont="1" applyBorder="1" applyAlignment="1" applyProtection="1">
      <alignment vertical="center" wrapText="1"/>
    </xf>
    <xf numFmtId="0" fontId="5" fillId="0" borderId="0" xfId="0" applyFont="1" applyBorder="1" applyAlignment="1" applyProtection="1">
      <alignment horizontal="left" vertical="center"/>
    </xf>
    <xf numFmtId="0" fontId="3" fillId="0" borderId="4" xfId="0" applyFont="1" applyBorder="1" applyAlignment="1" applyProtection="1">
      <alignment vertical="center"/>
    </xf>
    <xf numFmtId="0" fontId="3" fillId="0" borderId="9" xfId="0" applyFont="1" applyBorder="1" applyAlignment="1" applyProtection="1">
      <alignment vertical="center"/>
    </xf>
    <xf numFmtId="0" fontId="3" fillId="0" borderId="0" xfId="0" applyFont="1" applyBorder="1" applyAlignment="1">
      <alignment horizontal="left" vertical="center"/>
    </xf>
    <xf numFmtId="0" fontId="16" fillId="0" borderId="0" xfId="0" applyFont="1" applyBorder="1" applyAlignment="1" applyProtection="1">
      <alignment horizontal="left" vertical="center"/>
    </xf>
    <xf numFmtId="0" fontId="2" fillId="0" borderId="4" xfId="0" applyFont="1" applyBorder="1" applyAlignment="1" applyProtection="1">
      <alignment vertical="center"/>
    </xf>
    <xf numFmtId="0" fontId="2" fillId="0" borderId="4" xfId="0" applyFont="1" applyBorder="1" applyAlignment="1" applyProtection="1">
      <alignment vertical="center" wrapText="1"/>
    </xf>
    <xf numFmtId="0" fontId="2" fillId="0" borderId="9" xfId="0" applyFont="1" applyBorder="1" applyAlignment="1" applyProtection="1">
      <alignment horizontal="left" vertical="center"/>
    </xf>
    <xf numFmtId="0" fontId="13" fillId="0" borderId="0" xfId="0" applyFont="1" applyBorder="1" applyAlignment="1">
      <alignment horizontal="left" vertical="center"/>
    </xf>
    <xf numFmtId="0" fontId="7" fillId="0" borderId="0" xfId="0" applyFont="1" applyBorder="1" applyAlignment="1" applyProtection="1">
      <alignment horizontal="left"/>
    </xf>
    <xf numFmtId="164" fontId="2" fillId="0" borderId="4" xfId="0" applyNumberFormat="1" applyFont="1" applyBorder="1" applyAlignment="1" applyProtection="1">
      <alignment horizontal="left" vertical="center"/>
    </xf>
    <xf numFmtId="3" fontId="2" fillId="0" borderId="9" xfId="0" applyNumberFormat="1" applyFont="1" applyBorder="1" applyAlignment="1" applyProtection="1">
      <alignment horizontal="left" vertical="center"/>
    </xf>
    <xf numFmtId="164" fontId="2" fillId="0" borderId="9" xfId="0" applyNumberFormat="1"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9" xfId="0" applyFont="1" applyBorder="1" applyAlignment="1" applyProtection="1">
      <alignment horizontal="left" vertical="center"/>
    </xf>
    <xf numFmtId="0" fontId="2" fillId="0" borderId="0" xfId="0" applyFont="1" applyAlignment="1" applyProtection="1">
      <alignment horizontal="right"/>
    </xf>
    <xf numFmtId="0" fontId="3" fillId="0" borderId="0" xfId="0" applyFont="1" applyAlignment="1" applyProtection="1">
      <alignment horizontal="right"/>
    </xf>
    <xf numFmtId="0" fontId="2" fillId="0" borderId="0" xfId="3" applyFont="1" applyFill="1" applyBorder="1"/>
    <xf numFmtId="0" fontId="2" fillId="0" borderId="10" xfId="0" applyFont="1" applyBorder="1" applyAlignment="1" applyProtection="1">
      <alignment vertical="center"/>
    </xf>
    <xf numFmtId="0" fontId="2" fillId="0" borderId="10" xfId="0" applyFont="1" applyBorder="1" applyAlignment="1" applyProtection="1">
      <alignment horizontal="left" vertical="center" indent="10"/>
    </xf>
    <xf numFmtId="0" fontId="2" fillId="0" borderId="0" xfId="0" applyFont="1" applyBorder="1" applyAlignment="1" applyProtection="1">
      <alignment horizontal="center" vertical="top"/>
    </xf>
    <xf numFmtId="37" fontId="2" fillId="0" borderId="0" xfId="0" applyNumberFormat="1" applyFont="1" applyBorder="1" applyAlignment="1" applyProtection="1">
      <alignment horizontal="right"/>
    </xf>
    <xf numFmtId="37" fontId="8" fillId="0" borderId="0" xfId="0" applyNumberFormat="1" applyFont="1" applyBorder="1" applyAlignment="1" applyProtection="1">
      <alignment horizontal="center"/>
    </xf>
    <xf numFmtId="0" fontId="0" fillId="0" borderId="0" xfId="0" applyProtection="1">
      <protection locked="0"/>
    </xf>
    <xf numFmtId="0" fontId="0" fillId="0" borderId="0" xfId="0" applyBorder="1" applyProtection="1">
      <protection locked="0"/>
    </xf>
    <xf numFmtId="0" fontId="24" fillId="0" borderId="0" xfId="0" applyFont="1" applyProtection="1">
      <protection locked="0"/>
    </xf>
    <xf numFmtId="0" fontId="26" fillId="0" borderId="0" xfId="0" applyFont="1" applyAlignment="1" applyProtection="1">
      <alignment horizontal="left" vertical="center"/>
      <protection locked="0"/>
    </xf>
    <xf numFmtId="0" fontId="17" fillId="0" borderId="0" xfId="0" applyFont="1" applyProtection="1">
      <protection locked="0"/>
    </xf>
    <xf numFmtId="165" fontId="17" fillId="0" borderId="0" xfId="0" applyNumberFormat="1" applyFont="1" applyAlignment="1" applyProtection="1">
      <alignment horizontal="left" vertical="center"/>
      <protection locked="0"/>
    </xf>
    <xf numFmtId="0" fontId="0" fillId="0" borderId="0" xfId="0" applyAlignment="1" applyProtection="1">
      <alignment horizontal="center"/>
      <protection locked="0"/>
    </xf>
    <xf numFmtId="0" fontId="2" fillId="0" borderId="0" xfId="0" applyFont="1" applyProtection="1">
      <protection locked="0"/>
    </xf>
    <xf numFmtId="38" fontId="27" fillId="0" borderId="0" xfId="0" applyNumberFormat="1" applyFont="1" applyAlignment="1" applyProtection="1">
      <alignment horizontal="right" vertical="center"/>
    </xf>
    <xf numFmtId="3" fontId="27" fillId="0" borderId="0" xfId="0" applyNumberFormat="1" applyFont="1" applyAlignment="1" applyProtection="1">
      <alignment horizontal="right" vertical="center"/>
    </xf>
    <xf numFmtId="0" fontId="28" fillId="0" borderId="0" xfId="0" applyFont="1" applyProtection="1">
      <protection locked="0"/>
    </xf>
    <xf numFmtId="0" fontId="24" fillId="0" borderId="0" xfId="0" applyFont="1" applyProtection="1"/>
    <xf numFmtId="0" fontId="0" fillId="0" borderId="0" xfId="0" applyProtection="1"/>
    <xf numFmtId="0" fontId="12" fillId="0" borderId="0" xfId="0" applyFont="1" applyAlignment="1" applyProtection="1">
      <alignment horizontal="left" vertical="center" wrapText="1"/>
    </xf>
    <xf numFmtId="0" fontId="12" fillId="0" borderId="0" xfId="0" applyFont="1" applyBorder="1" applyAlignment="1" applyProtection="1">
      <alignment horizontal="left" vertical="center" wrapText="1"/>
    </xf>
    <xf numFmtId="0" fontId="5" fillId="0" borderId="0" xfId="0" applyFont="1" applyAlignment="1" applyProtection="1">
      <alignment horizontal="left" vertical="top"/>
    </xf>
    <xf numFmtId="0" fontId="5" fillId="0" borderId="0" xfId="0" applyFont="1" applyAlignment="1" applyProtection="1">
      <alignment horizontal="center" vertical="top"/>
    </xf>
    <xf numFmtId="0" fontId="12" fillId="0" borderId="0" xfId="0" applyFont="1" applyAlignment="1" applyProtection="1">
      <alignment horizontal="left"/>
    </xf>
    <xf numFmtId="0" fontId="7" fillId="0" borderId="0" xfId="0" applyFont="1" applyAlignment="1" applyProtection="1">
      <alignment horizontal="left"/>
    </xf>
    <xf numFmtId="0" fontId="2" fillId="0" borderId="0" xfId="0" applyFont="1" applyAlignment="1" applyProtection="1">
      <alignment horizontal="left"/>
    </xf>
    <xf numFmtId="0" fontId="11" fillId="0" borderId="0" xfId="0" applyFont="1" applyProtection="1"/>
    <xf numFmtId="0" fontId="2" fillId="0" borderId="4" xfId="0" applyFont="1" applyBorder="1" applyAlignment="1" applyProtection="1">
      <alignment vertical="top"/>
    </xf>
    <xf numFmtId="0" fontId="2" fillId="0" borderId="9" xfId="0" applyFont="1" applyBorder="1" applyAlignment="1" applyProtection="1">
      <alignment vertical="top" wrapText="1"/>
    </xf>
    <xf numFmtId="0" fontId="2" fillId="0" borderId="1" xfId="0" applyFont="1" applyBorder="1" applyAlignment="1" applyProtection="1">
      <alignment horizontal="center" vertical="center" wrapText="1"/>
    </xf>
    <xf numFmtId="0" fontId="2" fillId="0" borderId="11" xfId="0" applyFont="1" applyBorder="1" applyAlignment="1" applyProtection="1">
      <alignment horizontal="center" vertical="top" wrapText="1"/>
    </xf>
    <xf numFmtId="0" fontId="2" fillId="0" borderId="0" xfId="0" applyFont="1" applyBorder="1" applyAlignment="1" applyProtection="1">
      <alignment vertical="top" wrapText="1"/>
    </xf>
    <xf numFmtId="38" fontId="2" fillId="0" borderId="0" xfId="0" applyNumberFormat="1" applyFont="1" applyBorder="1" applyAlignment="1" applyProtection="1">
      <alignment vertical="top" wrapText="1"/>
    </xf>
    <xf numFmtId="0" fontId="0" fillId="0" borderId="0" xfId="0" applyBorder="1" applyProtection="1"/>
    <xf numFmtId="0" fontId="0" fillId="0" borderId="0" xfId="0" applyAlignment="1" applyProtection="1"/>
    <xf numFmtId="0" fontId="2" fillId="0" borderId="0" xfId="0" applyFont="1" applyBorder="1" applyProtection="1"/>
    <xf numFmtId="38" fontId="2" fillId="2" borderId="2" xfId="5" applyNumberFormat="1" applyFont="1" applyFill="1" applyBorder="1" applyAlignment="1"/>
    <xf numFmtId="37" fontId="2" fillId="0" borderId="0" xfId="0" applyNumberFormat="1" applyFont="1" applyBorder="1" applyAlignment="1" applyProtection="1">
      <alignment horizontal="right" vertical="center"/>
    </xf>
    <xf numFmtId="38" fontId="12" fillId="0" borderId="1" xfId="3" applyNumberFormat="1" applyFont="1" applyBorder="1" applyAlignment="1" applyProtection="1">
      <alignment horizontal="right"/>
      <protection locked="0"/>
    </xf>
    <xf numFmtId="38" fontId="12" fillId="0" borderId="9" xfId="3" applyNumberFormat="1" applyFont="1" applyBorder="1" applyAlignment="1" applyProtection="1">
      <alignment horizontal="right"/>
      <protection locked="0"/>
    </xf>
    <xf numFmtId="38" fontId="12" fillId="3" borderId="12" xfId="4" applyNumberFormat="1" applyFont="1" applyFill="1" applyBorder="1" applyAlignment="1" applyProtection="1">
      <alignment horizontal="right"/>
    </xf>
    <xf numFmtId="38" fontId="12" fillId="2" borderId="2" xfId="4" applyNumberFormat="1" applyFont="1" applyFill="1" applyBorder="1" applyAlignment="1">
      <alignment horizontal="right"/>
    </xf>
    <xf numFmtId="38" fontId="12" fillId="2" borderId="2" xfId="4" applyNumberFormat="1" applyFont="1" applyFill="1" applyBorder="1" applyAlignment="1" applyProtection="1">
      <alignment horizontal="right"/>
    </xf>
    <xf numFmtId="38" fontId="12" fillId="0" borderId="1" xfId="4" applyNumberFormat="1" applyFont="1" applyBorder="1" applyAlignment="1" applyProtection="1">
      <alignment horizontal="right"/>
      <protection locked="0"/>
    </xf>
    <xf numFmtId="38" fontId="12" fillId="0" borderId="1" xfId="4" applyNumberFormat="1" applyFont="1" applyFill="1" applyBorder="1" applyAlignment="1" applyProtection="1">
      <alignment horizontal="right"/>
      <protection locked="0"/>
    </xf>
    <xf numFmtId="38" fontId="12" fillId="0" borderId="2" xfId="4" applyNumberFormat="1" applyFont="1" applyBorder="1" applyAlignment="1" applyProtection="1">
      <alignment horizontal="right"/>
      <protection locked="0"/>
    </xf>
    <xf numFmtId="38" fontId="12" fillId="0" borderId="1" xfId="5" applyNumberFormat="1" applyFont="1" applyBorder="1" applyAlignment="1" applyProtection="1">
      <alignment horizontal="right"/>
      <protection locked="0"/>
    </xf>
    <xf numFmtId="38" fontId="12" fillId="2" borderId="1" xfId="5" applyNumberFormat="1" applyFont="1" applyFill="1" applyBorder="1" applyAlignment="1" applyProtection="1">
      <alignment horizontal="right"/>
    </xf>
    <xf numFmtId="38" fontId="12" fillId="0" borderId="1" xfId="5" applyNumberFormat="1" applyFont="1" applyFill="1" applyBorder="1" applyAlignment="1" applyProtection="1">
      <alignment horizontal="right"/>
      <protection locked="0"/>
    </xf>
    <xf numFmtId="38" fontId="12" fillId="3" borderId="12" xfId="5" applyNumberFormat="1" applyFont="1" applyFill="1" applyBorder="1" applyAlignment="1" applyProtection="1">
      <alignment horizontal="right"/>
    </xf>
    <xf numFmtId="38" fontId="12" fillId="0" borderId="2" xfId="5" applyNumberFormat="1" applyFont="1" applyBorder="1" applyAlignment="1" applyProtection="1">
      <alignment horizontal="right"/>
      <protection locked="0"/>
    </xf>
    <xf numFmtId="38" fontId="12" fillId="2" borderId="2" xfId="5" applyNumberFormat="1" applyFont="1" applyFill="1" applyBorder="1" applyAlignment="1" applyProtection="1">
      <alignment horizontal="right"/>
    </xf>
    <xf numFmtId="38" fontId="12" fillId="3" borderId="13" xfId="5" applyNumberFormat="1" applyFont="1" applyFill="1" applyBorder="1" applyAlignment="1" applyProtection="1">
      <alignment horizontal="right"/>
    </xf>
    <xf numFmtId="38" fontId="12" fillId="2" borderId="2" xfId="5" applyNumberFormat="1" applyFont="1" applyFill="1" applyBorder="1" applyAlignment="1">
      <alignment horizontal="right"/>
    </xf>
    <xf numFmtId="38" fontId="12" fillId="3" borderId="2" xfId="5" applyNumberFormat="1" applyFont="1" applyFill="1" applyBorder="1" applyAlignment="1" applyProtection="1">
      <alignment horizontal="right"/>
    </xf>
    <xf numFmtId="38" fontId="12" fillId="2" borderId="14" xfId="5" applyNumberFormat="1" applyFont="1" applyFill="1" applyBorder="1" applyAlignment="1" applyProtection="1">
      <alignment horizontal="right"/>
    </xf>
    <xf numFmtId="38" fontId="12" fillId="3" borderId="14" xfId="5" applyNumberFormat="1" applyFont="1" applyFill="1" applyBorder="1" applyAlignment="1" applyProtection="1">
      <alignment horizontal="right"/>
    </xf>
    <xf numFmtId="38" fontId="12" fillId="0" borderId="12" xfId="5" applyNumberFormat="1" applyFont="1" applyFill="1" applyBorder="1" applyAlignment="1" applyProtection="1">
      <alignment horizontal="right"/>
      <protection locked="0"/>
    </xf>
    <xf numFmtId="38" fontId="12" fillId="0" borderId="13" xfId="5" applyNumberFormat="1" applyFont="1" applyFill="1" applyBorder="1" applyAlignment="1" applyProtection="1">
      <alignment horizontal="right"/>
      <protection locked="0"/>
    </xf>
    <xf numFmtId="38" fontId="12" fillId="0" borderId="13" xfId="6" applyNumberFormat="1" applyFont="1" applyFill="1" applyBorder="1" applyAlignment="1" applyProtection="1">
      <alignment horizontal="right"/>
      <protection locked="0"/>
    </xf>
    <xf numFmtId="38" fontId="12" fillId="3" borderId="15" xfId="6" applyNumberFormat="1" applyFont="1" applyFill="1" applyBorder="1" applyAlignment="1" applyProtection="1">
      <alignment horizontal="right"/>
    </xf>
    <xf numFmtId="38" fontId="12" fillId="3" borderId="12" xfId="6" applyNumberFormat="1" applyFont="1" applyFill="1" applyBorder="1" applyAlignment="1" applyProtection="1">
      <alignment horizontal="right"/>
    </xf>
    <xf numFmtId="38" fontId="12" fillId="0" borderId="1" xfId="0" applyNumberFormat="1" applyFont="1" applyBorder="1" applyAlignment="1" applyProtection="1">
      <alignment horizontal="right"/>
      <protection locked="0"/>
    </xf>
    <xf numFmtId="38" fontId="12" fillId="0" borderId="3" xfId="0" applyNumberFormat="1" applyFont="1" applyBorder="1" applyAlignment="1" applyProtection="1">
      <alignment horizontal="right"/>
      <protection locked="0"/>
    </xf>
    <xf numFmtId="38" fontId="12" fillId="0" borderId="9" xfId="0" applyNumberFormat="1" applyFont="1" applyFill="1" applyBorder="1" applyAlignment="1" applyProtection="1">
      <alignment horizontal="right"/>
      <protection locked="0"/>
    </xf>
    <xf numFmtId="38" fontId="12" fillId="0" borderId="9" xfId="0" applyNumberFormat="1" applyFont="1" applyBorder="1" applyAlignment="1" applyProtection="1">
      <alignment horizontal="right"/>
      <protection locked="0"/>
    </xf>
    <xf numFmtId="38" fontId="12" fillId="3" borderId="9" xfId="0" applyNumberFormat="1" applyFont="1" applyFill="1" applyBorder="1" applyAlignment="1" applyProtection="1">
      <alignment horizontal="right"/>
    </xf>
    <xf numFmtId="38" fontId="12" fillId="0" borderId="1" xfId="0" applyNumberFormat="1" applyFont="1" applyFill="1" applyBorder="1" applyAlignment="1" applyProtection="1">
      <alignment horizontal="right"/>
      <protection locked="0"/>
    </xf>
    <xf numFmtId="38" fontId="12" fillId="0" borderId="0" xfId="3" applyNumberFormat="1" applyFont="1" applyBorder="1" applyAlignment="1" applyProtection="1">
      <alignment horizontal="right"/>
      <protection locked="0"/>
    </xf>
    <xf numFmtId="38" fontId="12" fillId="3" borderId="14" xfId="0" applyNumberFormat="1" applyFont="1" applyFill="1" applyBorder="1" applyAlignment="1" applyProtection="1">
      <alignment horizontal="right" wrapText="1"/>
    </xf>
    <xf numFmtId="38" fontId="12" fillId="3" borderId="14" xfId="0" applyNumberFormat="1" applyFont="1" applyFill="1" applyBorder="1" applyAlignment="1" applyProtection="1">
      <alignment wrapText="1"/>
    </xf>
    <xf numFmtId="38" fontId="12" fillId="3" borderId="1" xfId="0" applyNumberFormat="1" applyFont="1" applyFill="1" applyBorder="1" applyAlignment="1" applyProtection="1">
      <alignment wrapText="1"/>
    </xf>
    <xf numFmtId="38" fontId="12" fillId="3" borderId="15" xfId="0" applyNumberFormat="1" applyFont="1" applyFill="1" applyBorder="1" applyAlignment="1" applyProtection="1">
      <alignment wrapText="1"/>
    </xf>
    <xf numFmtId="0" fontId="17" fillId="0" borderId="0" xfId="0" applyFont="1" applyAlignment="1" applyProtection="1">
      <alignment horizontal="left"/>
      <protection locked="0"/>
    </xf>
    <xf numFmtId="0" fontId="30" fillId="0" borderId="0" xfId="0" applyFont="1" applyAlignment="1" applyProtection="1">
      <alignment horizontal="left" vertical="center"/>
    </xf>
    <xf numFmtId="0" fontId="29" fillId="0" borderId="0" xfId="0" applyFont="1" applyAlignment="1" applyProtection="1">
      <alignment horizontal="left" vertical="center" indent="3"/>
    </xf>
    <xf numFmtId="0" fontId="29" fillId="0" borderId="0" xfId="0" applyFont="1" applyProtection="1">
      <protection locked="0"/>
    </xf>
    <xf numFmtId="166" fontId="12" fillId="0" borderId="1" xfId="0" applyNumberFormat="1" applyFont="1" applyBorder="1" applyAlignment="1" applyProtection="1">
      <alignment horizontal="right"/>
      <protection locked="0"/>
    </xf>
    <xf numFmtId="49" fontId="11" fillId="0" borderId="10" xfId="0" applyNumberFormat="1" applyFont="1" applyBorder="1" applyAlignment="1" applyProtection="1">
      <alignment horizontal="center" wrapText="1"/>
      <protection locked="0"/>
    </xf>
    <xf numFmtId="0" fontId="6" fillId="3" borderId="4" xfId="0" applyFont="1" applyFill="1" applyBorder="1" applyAlignment="1" applyProtection="1">
      <alignment horizontal="left" vertical="center" indent="2"/>
    </xf>
    <xf numFmtId="0" fontId="6" fillId="3" borderId="9" xfId="0" applyFont="1" applyFill="1" applyBorder="1" applyAlignment="1" applyProtection="1">
      <alignment horizontal="left" vertical="center" indent="2"/>
    </xf>
    <xf numFmtId="0" fontId="6" fillId="3" borderId="16" xfId="0" applyFont="1" applyFill="1" applyBorder="1" applyAlignment="1" applyProtection="1">
      <alignment horizontal="left" vertical="center" wrapText="1" indent="2"/>
    </xf>
    <xf numFmtId="0" fontId="6" fillId="3" borderId="17" xfId="0" applyFont="1" applyFill="1" applyBorder="1" applyAlignment="1" applyProtection="1">
      <alignment horizontal="left" vertical="center" wrapText="1" indent="2"/>
    </xf>
    <xf numFmtId="38" fontId="12" fillId="3" borderId="17" xfId="0" applyNumberFormat="1" applyFont="1" applyFill="1" applyBorder="1" applyAlignment="1" applyProtection="1">
      <alignment horizontal="right"/>
    </xf>
    <xf numFmtId="0" fontId="6" fillId="3" borderId="18" xfId="0" applyFont="1" applyFill="1" applyBorder="1" applyAlignment="1" applyProtection="1">
      <alignment horizontal="left" vertical="center" indent="2"/>
    </xf>
    <xf numFmtId="0" fontId="6" fillId="3" borderId="19" xfId="0" applyFont="1" applyFill="1" applyBorder="1" applyAlignment="1" applyProtection="1">
      <alignment horizontal="left" vertical="center" indent="2"/>
    </xf>
    <xf numFmtId="38" fontId="12" fillId="3" borderId="19" xfId="0" applyNumberFormat="1" applyFont="1" applyFill="1" applyBorder="1" applyAlignment="1" applyProtection="1">
      <alignment horizontal="right"/>
    </xf>
    <xf numFmtId="0" fontId="16" fillId="3" borderId="16" xfId="0" applyFont="1" applyFill="1" applyBorder="1" applyAlignment="1" applyProtection="1">
      <alignment horizontal="left" vertical="center" indent="2"/>
    </xf>
    <xf numFmtId="0" fontId="3" fillId="3" borderId="17" xfId="0" applyFont="1" applyFill="1" applyBorder="1" applyAlignment="1" applyProtection="1">
      <alignment vertical="center"/>
    </xf>
    <xf numFmtId="38" fontId="12" fillId="3" borderId="12" xfId="0" applyNumberFormat="1" applyFont="1" applyFill="1" applyBorder="1" applyAlignment="1" applyProtection="1">
      <alignment horizontal="right"/>
    </xf>
    <xf numFmtId="0" fontId="2" fillId="3" borderId="17" xfId="3" applyFont="1" applyFill="1" applyBorder="1" applyAlignment="1">
      <alignment horizontal="center" vertical="center"/>
    </xf>
    <xf numFmtId="0" fontId="2" fillId="0" borderId="10" xfId="4" applyFont="1" applyBorder="1" applyAlignment="1">
      <alignment vertical="center"/>
    </xf>
    <xf numFmtId="0" fontId="2" fillId="0" borderId="14" xfId="4" applyFont="1" applyBorder="1" applyAlignment="1">
      <alignment horizontal="center" vertical="center"/>
    </xf>
    <xf numFmtId="0" fontId="2" fillId="3" borderId="17" xfId="4" applyFont="1" applyFill="1" applyBorder="1" applyAlignment="1">
      <alignment horizontal="center" vertical="center"/>
    </xf>
    <xf numFmtId="0" fontId="6" fillId="3" borderId="20" xfId="4" applyFont="1" applyFill="1" applyBorder="1" applyAlignment="1">
      <alignment vertical="center"/>
    </xf>
    <xf numFmtId="0" fontId="8" fillId="0" borderId="10" xfId="5" applyFont="1" applyBorder="1" applyAlignment="1">
      <alignment vertical="center" wrapText="1"/>
    </xf>
    <xf numFmtId="0" fontId="22" fillId="0" borderId="11" xfId="3" applyFont="1" applyBorder="1" applyAlignment="1">
      <alignment horizontal="center" vertical="top" wrapText="1"/>
    </xf>
    <xf numFmtId="0" fontId="2" fillId="3" borderId="17" xfId="5" applyFont="1" applyFill="1" applyBorder="1" applyAlignment="1">
      <alignment horizontal="center" vertical="center" wrapText="1"/>
    </xf>
    <xf numFmtId="0" fontId="2" fillId="3" borderId="17" xfId="0" applyFont="1" applyFill="1" applyBorder="1" applyAlignment="1">
      <alignment horizontal="left" vertical="center"/>
    </xf>
    <xf numFmtId="0" fontId="8" fillId="0" borderId="10" xfId="5" applyFont="1" applyBorder="1" applyAlignment="1">
      <alignment horizontal="left" vertical="center" wrapText="1"/>
    </xf>
    <xf numFmtId="49" fontId="2" fillId="0" borderId="10" xfId="5" applyNumberFormat="1" applyFont="1" applyBorder="1" applyAlignment="1">
      <alignment horizontal="left" vertical="top" wrapText="1"/>
    </xf>
    <xf numFmtId="0" fontId="2" fillId="0" borderId="11" xfId="6" applyFont="1" applyBorder="1" applyAlignment="1">
      <alignment horizontal="center" vertical="center"/>
    </xf>
    <xf numFmtId="0" fontId="2" fillId="3" borderId="17" xfId="5" applyFont="1" applyFill="1" applyBorder="1" applyAlignment="1">
      <alignment horizontal="center" vertical="center"/>
    </xf>
    <xf numFmtId="0" fontId="2" fillId="3" borderId="17" xfId="0" applyFont="1" applyFill="1" applyBorder="1" applyAlignment="1">
      <alignment vertical="center"/>
    </xf>
    <xf numFmtId="0" fontId="21" fillId="3" borderId="17" xfId="0" applyFont="1" applyFill="1" applyBorder="1" applyAlignment="1">
      <alignment horizontal="center" vertical="center"/>
    </xf>
    <xf numFmtId="0" fontId="6" fillId="3" borderId="20" xfId="6" applyFont="1" applyFill="1" applyBorder="1" applyAlignment="1" applyProtection="1">
      <alignment vertical="center"/>
    </xf>
    <xf numFmtId="0" fontId="2" fillId="3" borderId="17" xfId="6" applyFont="1" applyFill="1" applyBorder="1" applyAlignment="1">
      <alignment horizontal="center" vertical="center"/>
    </xf>
    <xf numFmtId="0" fontId="2" fillId="0" borderId="21" xfId="0" applyFont="1" applyBorder="1" applyAlignment="1" applyProtection="1">
      <alignment horizontal="left" vertical="center"/>
    </xf>
    <xf numFmtId="0" fontId="2" fillId="0" borderId="10" xfId="0" applyFont="1" applyBorder="1" applyAlignment="1" applyProtection="1">
      <alignment vertical="top" wrapText="1"/>
    </xf>
    <xf numFmtId="0" fontId="16" fillId="3" borderId="16" xfId="0" applyFont="1" applyFill="1" applyBorder="1" applyAlignment="1" applyProtection="1">
      <alignment horizontal="left" vertical="center" indent="1"/>
    </xf>
    <xf numFmtId="0" fontId="2" fillId="3" borderId="20" xfId="0" applyFont="1" applyFill="1" applyBorder="1" applyAlignment="1" applyProtection="1">
      <alignment vertical="top" wrapText="1"/>
    </xf>
    <xf numFmtId="0" fontId="2" fillId="3" borderId="17" xfId="0" applyFont="1" applyFill="1" applyBorder="1" applyAlignment="1" applyProtection="1">
      <alignment vertical="top" wrapText="1"/>
    </xf>
    <xf numFmtId="0" fontId="2" fillId="0" borderId="11" xfId="0" applyFont="1" applyBorder="1" applyAlignment="1" applyProtection="1">
      <alignment vertical="top" wrapText="1"/>
    </xf>
    <xf numFmtId="0" fontId="16" fillId="3" borderId="16" xfId="0" applyFont="1" applyFill="1" applyBorder="1" applyAlignment="1" applyProtection="1">
      <alignment horizontal="left" vertical="center"/>
    </xf>
    <xf numFmtId="38" fontId="12" fillId="3" borderId="13" xfId="6" applyNumberFormat="1" applyFont="1" applyFill="1" applyBorder="1" applyAlignment="1" applyProtection="1">
      <alignment horizontal="right"/>
    </xf>
    <xf numFmtId="0" fontId="0" fillId="0" borderId="0" xfId="0" applyAlignment="1" applyProtection="1">
      <alignment horizontal="left" vertical="center" indent="2"/>
      <protection locked="0"/>
    </xf>
    <xf numFmtId="0" fontId="2" fillId="0" borderId="0" xfId="0" applyFont="1" applyAlignment="1" applyProtection="1">
      <alignment horizontal="left" vertical="center" indent="2"/>
    </xf>
    <xf numFmtId="0" fontId="6" fillId="4" borderId="8" xfId="3" applyFont="1" applyFill="1" applyBorder="1" applyAlignment="1">
      <alignment vertical="center" wrapText="1"/>
    </xf>
    <xf numFmtId="0" fontId="2" fillId="4" borderId="9" xfId="3" applyFont="1" applyFill="1" applyBorder="1" applyAlignment="1">
      <alignment horizontal="center" wrapText="1"/>
    </xf>
    <xf numFmtId="0" fontId="6" fillId="4" borderId="10" xfId="4" applyFont="1" applyFill="1" applyBorder="1" applyAlignment="1">
      <alignment horizontal="left" vertical="center" wrapText="1"/>
    </xf>
    <xf numFmtId="0" fontId="2" fillId="4" borderId="11" xfId="4" applyFont="1" applyFill="1" applyBorder="1" applyAlignment="1">
      <alignment vertical="center" wrapText="1"/>
    </xf>
    <xf numFmtId="0" fontId="6" fillId="4" borderId="8" xfId="4" applyFont="1" applyFill="1" applyBorder="1" applyAlignment="1">
      <alignment vertical="center" wrapText="1"/>
    </xf>
    <xf numFmtId="0" fontId="2" fillId="4" borderId="9" xfId="4" applyFont="1" applyFill="1" applyBorder="1" applyAlignment="1">
      <alignment horizontal="center" wrapText="1"/>
    </xf>
    <xf numFmtId="0" fontId="6" fillId="4" borderId="8" xfId="5" applyFont="1" applyFill="1" applyBorder="1" applyAlignment="1">
      <alignment horizontal="left" vertical="center" wrapText="1"/>
    </xf>
    <xf numFmtId="0" fontId="2" fillId="4" borderId="9" xfId="5" applyFont="1" applyFill="1" applyBorder="1" applyAlignment="1">
      <alignment horizontal="center" vertical="center" wrapText="1"/>
    </xf>
    <xf numFmtId="0" fontId="6" fillId="4" borderId="10" xfId="5" applyFont="1" applyFill="1" applyBorder="1" applyAlignment="1">
      <alignment horizontal="left" vertical="center" wrapText="1"/>
    </xf>
    <xf numFmtId="0" fontId="2" fillId="4" borderId="14" xfId="5" applyFont="1" applyFill="1" applyBorder="1" applyAlignment="1">
      <alignment horizontal="center" vertical="center" wrapText="1"/>
    </xf>
    <xf numFmtId="0" fontId="2" fillId="5" borderId="8" xfId="5" applyFont="1" applyFill="1" applyBorder="1" applyAlignment="1">
      <alignment vertical="center" wrapText="1"/>
    </xf>
    <xf numFmtId="0" fontId="2" fillId="5" borderId="1" xfId="5" applyFont="1" applyFill="1" applyBorder="1" applyAlignment="1">
      <alignment horizontal="center" vertical="center" wrapText="1"/>
    </xf>
    <xf numFmtId="0" fontId="2" fillId="5" borderId="8" xfId="5" applyFont="1" applyFill="1" applyBorder="1" applyAlignment="1">
      <alignment horizontal="left" vertical="center" wrapText="1"/>
    </xf>
    <xf numFmtId="0" fontId="2" fillId="5" borderId="8" xfId="5" applyFont="1" applyFill="1" applyBorder="1" applyAlignment="1">
      <alignment horizontal="left" vertical="center"/>
    </xf>
    <xf numFmtId="0" fontId="2" fillId="5" borderId="8" xfId="5" applyFont="1" applyFill="1" applyBorder="1" applyAlignment="1">
      <alignment vertical="center"/>
    </xf>
    <xf numFmtId="0" fontId="2" fillId="5" borderId="1" xfId="0" applyFont="1" applyFill="1" applyBorder="1" applyAlignment="1">
      <alignment horizontal="center" vertical="center"/>
    </xf>
    <xf numFmtId="0" fontId="2" fillId="5" borderId="1" xfId="5" applyFont="1" applyFill="1" applyBorder="1" applyAlignment="1">
      <alignment horizontal="centerContinuous" vertical="center"/>
    </xf>
    <xf numFmtId="0" fontId="2" fillId="5" borderId="1" xfId="5" applyFont="1" applyFill="1" applyBorder="1" applyAlignment="1">
      <alignment horizontal="centerContinuous" vertical="center" wrapText="1"/>
    </xf>
    <xf numFmtId="0" fontId="6" fillId="4" borderId="8" xfId="0" applyFont="1" applyFill="1" applyBorder="1" applyAlignment="1">
      <alignment vertical="center"/>
    </xf>
    <xf numFmtId="0" fontId="2" fillId="4" borderId="1" xfId="0" applyFont="1" applyFill="1" applyBorder="1" applyAlignment="1">
      <alignment horizontal="centerContinuous" vertical="center"/>
    </xf>
    <xf numFmtId="0" fontId="6" fillId="4" borderId="8" xfId="6" applyFont="1" applyFill="1" applyBorder="1" applyAlignment="1">
      <alignment vertical="center" wrapText="1"/>
    </xf>
    <xf numFmtId="0" fontId="2" fillId="4" borderId="1" xfId="6" applyFont="1" applyFill="1" applyBorder="1" applyAlignment="1">
      <alignment horizontal="centerContinuous"/>
    </xf>
    <xf numFmtId="0" fontId="2" fillId="5" borderId="21" xfId="0" applyFont="1" applyFill="1" applyBorder="1" applyAlignment="1" applyProtection="1">
      <alignment vertical="top"/>
    </xf>
    <xf numFmtId="0" fontId="2" fillId="5" borderId="9" xfId="0" applyFont="1" applyFill="1" applyBorder="1" applyAlignment="1" applyProtection="1">
      <alignment vertical="top" wrapText="1"/>
    </xf>
    <xf numFmtId="0" fontId="2" fillId="5" borderId="11" xfId="0" applyFont="1" applyFill="1" applyBorder="1" applyAlignment="1" applyProtection="1">
      <alignment horizontal="center" vertical="top" wrapText="1"/>
    </xf>
    <xf numFmtId="0" fontId="6" fillId="4" borderId="4" xfId="0" applyFont="1" applyFill="1" applyBorder="1" applyAlignment="1" applyProtection="1">
      <alignment horizontal="center" vertical="center"/>
    </xf>
    <xf numFmtId="0" fontId="6" fillId="4" borderId="9" xfId="0" applyFont="1" applyFill="1" applyBorder="1" applyAlignment="1" applyProtection="1">
      <alignment horizontal="center" vertical="center"/>
    </xf>
    <xf numFmtId="0" fontId="6" fillId="4" borderId="4" xfId="0" applyFont="1" applyFill="1" applyBorder="1" applyAlignment="1" applyProtection="1">
      <alignment horizontal="center" vertical="center" wrapText="1"/>
    </xf>
    <xf numFmtId="0" fontId="6" fillId="4" borderId="22" xfId="0" applyFont="1" applyFill="1" applyBorder="1" applyAlignment="1" applyProtection="1">
      <alignment horizontal="left" indent="1"/>
    </xf>
    <xf numFmtId="0" fontId="6" fillId="4" borderId="23" xfId="0" applyFont="1" applyFill="1" applyBorder="1" applyAlignment="1" applyProtection="1">
      <alignment horizontal="left" indent="1"/>
    </xf>
    <xf numFmtId="0" fontId="2" fillId="4" borderId="24" xfId="0" applyFont="1" applyFill="1" applyBorder="1" applyAlignment="1" applyProtection="1">
      <alignment horizontal="center"/>
    </xf>
    <xf numFmtId="0" fontId="6" fillId="4" borderId="4" xfId="0" applyFont="1" applyFill="1" applyBorder="1" applyAlignment="1" applyProtection="1">
      <alignment horizontal="left" indent="1"/>
    </xf>
    <xf numFmtId="0" fontId="6" fillId="4" borderId="8" xfId="0" applyFont="1" applyFill="1" applyBorder="1" applyAlignment="1" applyProtection="1">
      <alignment horizontal="left" indent="1"/>
    </xf>
    <xf numFmtId="0" fontId="2" fillId="4" borderId="9" xfId="0" applyFont="1" applyFill="1" applyBorder="1" applyAlignment="1" applyProtection="1">
      <alignment horizontal="centerContinuous" vertical="center"/>
    </xf>
    <xf numFmtId="0" fontId="2" fillId="4" borderId="9" xfId="0" applyFont="1" applyFill="1" applyBorder="1" applyAlignment="1" applyProtection="1">
      <alignment vertical="center"/>
    </xf>
    <xf numFmtId="0" fontId="14" fillId="0" borderId="0" xfId="0" applyFont="1" applyAlignment="1" applyProtection="1">
      <alignment horizontal="center"/>
    </xf>
    <xf numFmtId="0" fontId="30" fillId="0" borderId="0" xfId="0" applyFont="1" applyAlignment="1" applyProtection="1">
      <alignment vertical="center"/>
      <protection locked="0"/>
    </xf>
    <xf numFmtId="0" fontId="2" fillId="0" borderId="0" xfId="0" applyFont="1" applyAlignment="1" applyProtection="1">
      <alignment vertical="center"/>
      <protection locked="0"/>
    </xf>
    <xf numFmtId="0" fontId="30"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30" fillId="0" borderId="0" xfId="0" applyFont="1" applyAlignment="1" applyProtection="1">
      <alignment horizontal="left" vertical="center"/>
      <protection locked="0"/>
    </xf>
    <xf numFmtId="0" fontId="30" fillId="0" borderId="0" xfId="0" applyFont="1" applyAlignment="1" applyProtection="1">
      <alignment horizontal="left" vertical="center" indent="3"/>
      <protection locked="0"/>
    </xf>
    <xf numFmtId="0" fontId="29" fillId="0" borderId="0" xfId="0" applyFont="1" applyAlignment="1" applyProtection="1">
      <alignment horizontal="left" vertical="center" indent="3"/>
      <protection locked="0"/>
    </xf>
    <xf numFmtId="0" fontId="30" fillId="0" borderId="0" xfId="0" applyFont="1" applyProtection="1">
      <protection locked="0"/>
    </xf>
    <xf numFmtId="0" fontId="13" fillId="0" borderId="0" xfId="0" applyFont="1" applyAlignment="1">
      <alignment horizontal="center" vertical="center"/>
    </xf>
    <xf numFmtId="0" fontId="13" fillId="0" borderId="0" xfId="0" applyFont="1"/>
    <xf numFmtId="0" fontId="13" fillId="0" borderId="0" xfId="0" applyFont="1" applyAlignment="1">
      <alignment horizontal="left" vertical="center" wrapText="1"/>
    </xf>
    <xf numFmtId="0" fontId="13" fillId="0" borderId="0" xfId="0" applyFont="1" applyAlignment="1">
      <alignment horizontal="center"/>
    </xf>
    <xf numFmtId="0" fontId="5" fillId="0" borderId="25" xfId="0" applyFont="1" applyBorder="1" applyAlignment="1">
      <alignment horizontal="center" vertical="top"/>
    </xf>
    <xf numFmtId="38" fontId="5" fillId="0" borderId="26" xfId="0" applyNumberFormat="1" applyFont="1" applyBorder="1" applyAlignment="1">
      <alignment horizontal="center" vertical="top"/>
    </xf>
    <xf numFmtId="38" fontId="5" fillId="0" borderId="25" xfId="0" applyNumberFormat="1" applyFont="1" applyBorder="1" applyAlignment="1">
      <alignment horizontal="center" vertical="top"/>
    </xf>
    <xf numFmtId="38" fontId="5" fillId="0" borderId="27" xfId="0" applyNumberFormat="1" applyFont="1" applyBorder="1" applyAlignment="1">
      <alignment horizontal="center" vertical="top"/>
    </xf>
    <xf numFmtId="0" fontId="13" fillId="0" borderId="27" xfId="0" applyFont="1" applyBorder="1" applyAlignment="1">
      <alignment horizontal="left" vertical="center" wrapText="1"/>
    </xf>
    <xf numFmtId="38" fontId="13" fillId="0" borderId="28" xfId="0" applyNumberFormat="1" applyFont="1" applyBorder="1" applyAlignment="1" applyProtection="1">
      <alignment horizontal="center"/>
      <protection locked="0"/>
    </xf>
    <xf numFmtId="38" fontId="13" fillId="0" borderId="29" xfId="0" applyNumberFormat="1" applyFont="1" applyBorder="1" applyAlignment="1" applyProtection="1">
      <alignment horizontal="center"/>
      <protection locked="0"/>
    </xf>
    <xf numFmtId="0" fontId="13" fillId="0" borderId="0" xfId="0" applyFont="1" applyAlignment="1">
      <alignment horizontal="left" vertical="center" wrapText="1" indent="1"/>
    </xf>
    <xf numFmtId="0" fontId="13" fillId="0" borderId="0" xfId="0" applyFont="1" applyAlignment="1">
      <alignment horizontal="left" indent="1"/>
    </xf>
    <xf numFmtId="0" fontId="13" fillId="0" borderId="29" xfId="0" applyFont="1" applyBorder="1" applyAlignment="1">
      <alignment horizontal="left" vertical="center" wrapText="1" indent="1"/>
    </xf>
    <xf numFmtId="0" fontId="13" fillId="0" borderId="26" xfId="0" applyFont="1" applyBorder="1" applyAlignment="1">
      <alignment horizontal="left" vertical="center" wrapText="1" indent="1"/>
    </xf>
    <xf numFmtId="0" fontId="13" fillId="0" borderId="0" xfId="0" applyFont="1" applyAlignment="1" applyProtection="1">
      <alignment horizontal="left" vertical="center" wrapText="1" indent="1"/>
      <protection locked="0"/>
    </xf>
    <xf numFmtId="0" fontId="13" fillId="0" borderId="0" xfId="0" applyFont="1" applyAlignment="1" applyProtection="1">
      <alignment horizontal="left" indent="1"/>
      <protection locked="0"/>
    </xf>
    <xf numFmtId="0" fontId="5" fillId="0" borderId="0" xfId="0" applyFont="1" applyAlignment="1" applyProtection="1">
      <alignment vertical="center"/>
    </xf>
    <xf numFmtId="38" fontId="12" fillId="0" borderId="2" xfId="3" applyNumberFormat="1" applyFont="1" applyFill="1" applyBorder="1" applyAlignment="1" applyProtection="1">
      <alignment horizontal="right"/>
      <protection locked="0"/>
    </xf>
    <xf numFmtId="38" fontId="12" fillId="0" borderId="1" xfId="3" applyNumberFormat="1" applyFont="1" applyFill="1" applyBorder="1" applyAlignment="1" applyProtection="1">
      <alignment horizontal="right"/>
      <protection locked="0"/>
    </xf>
    <xf numFmtId="0" fontId="16" fillId="3" borderId="9" xfId="4" applyFont="1" applyFill="1" applyBorder="1" applyAlignment="1">
      <alignment horizontal="center" vertical="center" wrapText="1"/>
    </xf>
    <xf numFmtId="0" fontId="6" fillId="3" borderId="20" xfId="5" applyFont="1" applyFill="1" applyBorder="1" applyAlignment="1">
      <alignment horizontal="left" vertical="center" wrapText="1" indent="2"/>
    </xf>
    <xf numFmtId="0" fontId="6" fillId="3" borderId="20" xfId="5" applyFont="1" applyFill="1" applyBorder="1" applyAlignment="1">
      <alignment horizontal="left" vertical="center" indent="2"/>
    </xf>
    <xf numFmtId="0" fontId="6" fillId="3" borderId="20" xfId="3" applyFont="1" applyFill="1" applyBorder="1" applyAlignment="1">
      <alignment horizontal="left" vertical="center" indent="2"/>
    </xf>
    <xf numFmtId="0" fontId="16" fillId="3" borderId="8" xfId="4" applyFont="1" applyFill="1" applyBorder="1" applyAlignment="1">
      <alignment horizontal="left" vertical="center" wrapText="1" indent="2"/>
    </xf>
    <xf numFmtId="0" fontId="6" fillId="3" borderId="20" xfId="4" applyFont="1" applyFill="1" applyBorder="1" applyAlignment="1">
      <alignment horizontal="left" vertical="center" wrapText="1" indent="2"/>
    </xf>
    <xf numFmtId="38" fontId="12" fillId="0" borderId="2" xfId="4" applyNumberFormat="1" applyFont="1" applyFill="1" applyBorder="1" applyAlignment="1" applyProtection="1">
      <alignment horizontal="right"/>
      <protection locked="0"/>
    </xf>
    <xf numFmtId="38" fontId="12" fillId="6" borderId="1" xfId="4" applyNumberFormat="1" applyFont="1" applyFill="1" applyBorder="1" applyAlignment="1" applyProtection="1">
      <alignment horizontal="right"/>
      <protection locked="0"/>
    </xf>
    <xf numFmtId="0" fontId="16" fillId="0" borderId="7" xfId="3" applyFont="1" applyBorder="1" applyAlignment="1">
      <alignment horizontal="center" vertical="center"/>
    </xf>
    <xf numFmtId="49" fontId="16" fillId="0" borderId="7" xfId="3" applyNumberFormat="1" applyFont="1" applyBorder="1" applyAlignment="1">
      <alignment horizontal="center" vertical="center"/>
    </xf>
    <xf numFmtId="0" fontId="16" fillId="0" borderId="14" xfId="3" applyFont="1" applyBorder="1" applyAlignment="1">
      <alignment horizontal="center" vertical="center" wrapText="1"/>
    </xf>
    <xf numFmtId="49" fontId="16" fillId="0" borderId="2" xfId="3" applyNumberFormat="1" applyFont="1" applyBorder="1" applyAlignment="1">
      <alignment horizontal="center" vertical="center"/>
    </xf>
    <xf numFmtId="49" fontId="16" fillId="0" borderId="2" xfId="3" applyNumberFormat="1" applyFont="1" applyBorder="1" applyAlignment="1">
      <alignment horizontal="center" vertical="center" wrapText="1"/>
    </xf>
    <xf numFmtId="0" fontId="16" fillId="0" borderId="0" xfId="3" applyFont="1" applyBorder="1" applyAlignment="1">
      <alignment horizontal="center" vertical="center" wrapText="1"/>
    </xf>
    <xf numFmtId="0" fontId="2" fillId="0" borderId="9" xfId="4" applyFont="1" applyBorder="1" applyAlignment="1">
      <alignment horizontal="center" vertical="center"/>
    </xf>
    <xf numFmtId="38" fontId="12" fillId="2" borderId="14" xfId="4" applyNumberFormat="1" applyFont="1" applyFill="1" applyBorder="1" applyAlignment="1" applyProtection="1">
      <alignment horizontal="right"/>
    </xf>
    <xf numFmtId="0" fontId="2" fillId="0" borderId="30" xfId="3" applyFont="1" applyBorder="1" applyAlignment="1">
      <alignment horizontal="center" vertical="center"/>
    </xf>
    <xf numFmtId="0" fontId="6" fillId="3" borderId="20" xfId="6" applyFont="1" applyFill="1" applyBorder="1" applyAlignment="1">
      <alignment horizontal="left" vertical="center" indent="2"/>
    </xf>
    <xf numFmtId="0" fontId="2" fillId="0" borderId="8" xfId="6" applyFont="1" applyBorder="1" applyAlignment="1">
      <alignment vertical="center" wrapText="1"/>
    </xf>
    <xf numFmtId="0" fontId="11" fillId="0" borderId="0" xfId="0" applyFont="1" applyAlignment="1" applyProtection="1">
      <alignment horizontal="center" vertical="center"/>
    </xf>
    <xf numFmtId="0" fontId="6" fillId="0" borderId="0" xfId="0" applyFont="1" applyAlignment="1" applyProtection="1">
      <alignment horizontal="left" vertical="center"/>
      <protection locked="0"/>
    </xf>
    <xf numFmtId="0" fontId="12" fillId="0" borderId="0" xfId="0" applyFont="1" applyProtection="1"/>
    <xf numFmtId="0" fontId="33" fillId="0" borderId="0" xfId="0" applyFont="1" applyAlignment="1" applyProtection="1">
      <alignment horizontal="center" vertical="center"/>
      <protection locked="0"/>
    </xf>
    <xf numFmtId="0" fontId="11" fillId="0" borderId="0" xfId="0" applyFont="1" applyAlignment="1" applyProtection="1">
      <alignment horizontal="center"/>
      <protection locked="0"/>
    </xf>
    <xf numFmtId="0" fontId="34" fillId="0" borderId="0" xfId="0" applyFont="1" applyAlignment="1" applyProtection="1">
      <alignment horizontal="center"/>
      <protection locked="0"/>
    </xf>
    <xf numFmtId="0" fontId="34" fillId="0" borderId="0" xfId="0" applyFont="1" applyAlignment="1" applyProtection="1">
      <alignment horizontal="center" vertical="center"/>
      <protection locked="0"/>
    </xf>
    <xf numFmtId="0" fontId="6" fillId="0" borderId="10" xfId="6" applyFont="1" applyBorder="1" applyAlignment="1" applyProtection="1">
      <alignment vertical="center"/>
      <protection locked="0"/>
    </xf>
    <xf numFmtId="38" fontId="12" fillId="2" borderId="14" xfId="4" applyNumberFormat="1" applyFont="1" applyFill="1" applyBorder="1" applyAlignment="1" applyProtection="1">
      <alignment horizontal="right"/>
      <protection locked="0"/>
    </xf>
    <xf numFmtId="38" fontId="12" fillId="6" borderId="12" xfId="4" applyNumberFormat="1" applyFont="1" applyFill="1" applyBorder="1" applyAlignment="1" applyProtection="1">
      <alignment horizontal="right"/>
    </xf>
    <xf numFmtId="38" fontId="16" fillId="0" borderId="4" xfId="0" applyNumberFormat="1" applyFont="1" applyBorder="1" applyAlignment="1" applyProtection="1">
      <alignment vertical="center"/>
    </xf>
    <xf numFmtId="0" fontId="0" fillId="0" borderId="9" xfId="0" applyBorder="1" applyAlignment="1">
      <alignment vertical="center"/>
    </xf>
    <xf numFmtId="0" fontId="13" fillId="0" borderId="0" xfId="1" applyFont="1" applyBorder="1" applyAlignment="1" applyProtection="1">
      <alignment horizontal="right" vertical="center"/>
    </xf>
    <xf numFmtId="0" fontId="13" fillId="0" borderId="0" xfId="0" applyFont="1" applyAlignment="1">
      <alignment horizontal="right" vertical="center"/>
    </xf>
    <xf numFmtId="38" fontId="12" fillId="7" borderId="14" xfId="0" applyNumberFormat="1" applyFont="1" applyFill="1" applyBorder="1" applyAlignment="1" applyProtection="1">
      <alignment horizontal="right" wrapText="1"/>
    </xf>
    <xf numFmtId="38" fontId="12" fillId="3" borderId="13" xfId="0" applyNumberFormat="1" applyFont="1" applyFill="1" applyBorder="1" applyAlignment="1" applyProtection="1">
      <alignment vertical="center" wrapText="1"/>
    </xf>
    <xf numFmtId="38" fontId="12" fillId="7" borderId="13" xfId="0" applyNumberFormat="1" applyFont="1" applyFill="1" applyBorder="1" applyAlignment="1" applyProtection="1">
      <alignment vertical="center" wrapText="1"/>
    </xf>
    <xf numFmtId="0" fontId="3" fillId="0" borderId="0" xfId="0" applyFont="1" applyAlignment="1" applyProtection="1">
      <alignment horizontal="center" vertical="center"/>
    </xf>
    <xf numFmtId="165" fontId="17" fillId="0" borderId="0" xfId="0" applyNumberFormat="1" applyFont="1" applyBorder="1" applyAlignment="1" applyProtection="1"/>
    <xf numFmtId="0" fontId="0" fillId="0" borderId="9" xfId="0" applyBorder="1" applyAlignment="1" applyProtection="1">
      <alignment vertical="center"/>
    </xf>
    <xf numFmtId="38" fontId="12" fillId="0" borderId="1" xfId="0" applyNumberFormat="1" applyFont="1" applyFill="1" applyBorder="1" applyAlignment="1" applyProtection="1">
      <alignment horizontal="right"/>
    </xf>
    <xf numFmtId="0" fontId="13" fillId="0" borderId="0" xfId="0" applyFont="1" applyBorder="1" applyAlignment="1" applyProtection="1"/>
    <xf numFmtId="0" fontId="2" fillId="0" borderId="31" xfId="0" applyFont="1" applyBorder="1" applyAlignment="1" applyProtection="1">
      <alignment horizontal="center" vertical="center"/>
      <protection locked="0"/>
    </xf>
    <xf numFmtId="10" fontId="12" fillId="0" borderId="1" xfId="0" applyNumberFormat="1" applyFont="1" applyFill="1" applyBorder="1" applyAlignment="1" applyProtection="1">
      <alignment horizontal="right" vertical="center"/>
    </xf>
    <xf numFmtId="0" fontId="7" fillId="0" borderId="0" xfId="0" applyFont="1" applyProtection="1"/>
    <xf numFmtId="0" fontId="35" fillId="0" borderId="0" xfId="2" applyBorder="1" applyProtection="1">
      <protection locked="0"/>
    </xf>
    <xf numFmtId="0" fontId="35" fillId="0" borderId="0" xfId="2"/>
    <xf numFmtId="0" fontId="9" fillId="0" borderId="32" xfId="2" applyFont="1" applyBorder="1" applyAlignment="1" applyProtection="1">
      <alignment horizontal="center"/>
      <protection locked="0"/>
    </xf>
    <xf numFmtId="0" fontId="9" fillId="0" borderId="33" xfId="2" applyFont="1" applyBorder="1" applyAlignment="1" applyProtection="1">
      <alignment horizontal="center"/>
      <protection locked="0"/>
    </xf>
    <xf numFmtId="0" fontId="2" fillId="0" borderId="0" xfId="2" applyFont="1" applyProtection="1">
      <protection locked="0"/>
    </xf>
    <xf numFmtId="0" fontId="2" fillId="0" borderId="34" xfId="2" applyFont="1" applyBorder="1" applyProtection="1">
      <protection locked="0"/>
    </xf>
    <xf numFmtId="0" fontId="2" fillId="0" borderId="35" xfId="2" applyFont="1" applyBorder="1" applyProtection="1">
      <protection locked="0"/>
    </xf>
    <xf numFmtId="0" fontId="35" fillId="0" borderId="0" xfId="2" applyProtection="1">
      <protection locked="0"/>
    </xf>
    <xf numFmtId="0" fontId="6" fillId="0" borderId="0" xfId="2" applyFont="1" applyAlignment="1">
      <alignment horizontal="center" vertical="center"/>
    </xf>
    <xf numFmtId="0" fontId="29" fillId="0" borderId="0" xfId="2" applyFont="1" applyProtection="1">
      <protection locked="0"/>
    </xf>
    <xf numFmtId="0" fontId="2" fillId="0" borderId="0" xfId="2" applyFont="1" applyAlignment="1">
      <alignment horizontal="right" vertical="top"/>
    </xf>
    <xf numFmtId="0" fontId="25" fillId="0" borderId="0" xfId="2" applyFont="1"/>
    <xf numFmtId="0" fontId="12" fillId="0" borderId="0" xfId="2" applyFont="1"/>
    <xf numFmtId="0" fontId="12" fillId="0" borderId="0" xfId="2" applyFont="1" applyAlignment="1">
      <alignment horizontal="right" vertical="top"/>
    </xf>
    <xf numFmtId="0" fontId="2" fillId="0" borderId="36" xfId="2" applyFont="1" applyBorder="1" applyAlignment="1">
      <alignment horizontal="left" vertical="center"/>
    </xf>
    <xf numFmtId="0" fontId="2" fillId="0" borderId="0" xfId="2" applyFont="1" applyBorder="1" applyAlignment="1">
      <alignment horizontal="left" vertical="center"/>
    </xf>
    <xf numFmtId="0" fontId="2" fillId="0" borderId="36" xfId="2" applyFont="1" applyBorder="1"/>
    <xf numFmtId="0" fontId="2" fillId="0" borderId="36" xfId="2" applyFont="1" applyBorder="1" applyAlignment="1">
      <alignment horizontal="left" textRotation="180"/>
    </xf>
    <xf numFmtId="0" fontId="6" fillId="0" borderId="37" xfId="2" applyFont="1" applyBorder="1" applyAlignment="1">
      <alignment horizontal="left" wrapText="1"/>
    </xf>
    <xf numFmtId="165" fontId="6" fillId="0" borderId="0" xfId="2" applyNumberFormat="1" applyFont="1" applyBorder="1" applyAlignment="1">
      <alignment horizontal="left" vertical="center" indent="1"/>
    </xf>
    <xf numFmtId="165" fontId="6" fillId="0" borderId="37" xfId="2" applyNumberFormat="1" applyFont="1" applyBorder="1" applyAlignment="1">
      <alignment horizontal="left"/>
    </xf>
    <xf numFmtId="0" fontId="2" fillId="0" borderId="37" xfId="2" applyFont="1" applyBorder="1" applyAlignment="1">
      <alignment horizontal="left" textRotation="180"/>
    </xf>
    <xf numFmtId="0" fontId="2" fillId="0" borderId="37" xfId="2" applyFont="1" applyBorder="1"/>
    <xf numFmtId="0" fontId="9" fillId="0" borderId="38" xfId="2" applyFont="1" applyBorder="1" applyAlignment="1">
      <alignment horizontal="center"/>
    </xf>
    <xf numFmtId="0" fontId="9" fillId="0" borderId="39" xfId="2" applyFont="1" applyBorder="1" applyAlignment="1">
      <alignment horizontal="center"/>
    </xf>
    <xf numFmtId="0" fontId="9" fillId="0" borderId="2" xfId="2" applyFont="1" applyBorder="1" applyAlignment="1">
      <alignment horizontal="center"/>
    </xf>
    <xf numFmtId="0" fontId="9" fillId="0" borderId="40" xfId="2" applyFont="1" applyBorder="1" applyAlignment="1">
      <alignment horizontal="center"/>
    </xf>
    <xf numFmtId="0" fontId="2" fillId="0" borderId="0" xfId="2" applyFont="1" applyBorder="1" applyProtection="1">
      <protection locked="0"/>
    </xf>
    <xf numFmtId="0" fontId="2" fillId="0" borderId="2" xfId="2" applyFont="1" applyBorder="1" applyProtection="1">
      <protection locked="0"/>
    </xf>
    <xf numFmtId="0" fontId="2" fillId="0" borderId="0" xfId="2" applyFont="1" applyBorder="1" applyAlignment="1" applyProtection="1">
      <alignment horizontal="left" indent="1"/>
      <protection locked="0"/>
    </xf>
    <xf numFmtId="0" fontId="9" fillId="0" borderId="0" xfId="2" applyFont="1" applyBorder="1" applyAlignment="1" applyProtection="1">
      <alignment horizontal="left"/>
      <protection locked="0"/>
    </xf>
    <xf numFmtId="49" fontId="2" fillId="0" borderId="0" xfId="2" applyNumberFormat="1" applyFont="1" applyBorder="1" applyAlignment="1" applyProtection="1">
      <alignment horizontal="left" indent="1"/>
      <protection locked="0"/>
    </xf>
    <xf numFmtId="0" fontId="2" fillId="0" borderId="43" xfId="2" applyFont="1" applyBorder="1" applyAlignment="1" applyProtection="1">
      <alignment horizontal="left" indent="1"/>
      <protection locked="0"/>
    </xf>
    <xf numFmtId="0" fontId="2" fillId="0" borderId="15" xfId="2" applyFont="1" applyBorder="1" applyProtection="1">
      <protection locked="0"/>
    </xf>
    <xf numFmtId="0" fontId="2" fillId="0" borderId="0" xfId="2" applyFont="1" applyBorder="1" applyAlignment="1" applyProtection="1">
      <alignment horizontal="left" vertical="center" indent="1"/>
      <protection locked="0"/>
    </xf>
    <xf numFmtId="0" fontId="6" fillId="0" borderId="0" xfId="2" applyFont="1" applyBorder="1" applyAlignment="1">
      <alignment horizontal="center" vertical="center"/>
    </xf>
    <xf numFmtId="0" fontId="2" fillId="0" borderId="0" xfId="2" applyFont="1" applyBorder="1" applyAlignment="1">
      <alignment horizontal="center" vertical="center"/>
    </xf>
    <xf numFmtId="0" fontId="2" fillId="0" borderId="5" xfId="2" applyFont="1" applyBorder="1"/>
    <xf numFmtId="0" fontId="2" fillId="0" borderId="5" xfId="2" applyFont="1" applyBorder="1" applyAlignment="1"/>
    <xf numFmtId="49" fontId="2" fillId="0" borderId="44" xfId="2" applyNumberFormat="1" applyFont="1" applyBorder="1" applyAlignment="1" applyProtection="1">
      <alignment horizontal="left"/>
      <protection locked="0"/>
    </xf>
    <xf numFmtId="0" fontId="2" fillId="0" borderId="44" xfId="2" applyFont="1" applyBorder="1" applyAlignment="1"/>
    <xf numFmtId="0" fontId="2" fillId="0" borderId="0" xfId="2" applyFont="1" applyAlignment="1"/>
    <xf numFmtId="0" fontId="35" fillId="0" borderId="21" xfId="2" applyBorder="1" applyProtection="1">
      <protection locked="0"/>
    </xf>
    <xf numFmtId="0" fontId="35" fillId="0" borderId="45" xfId="2" applyBorder="1" applyProtection="1">
      <protection locked="0"/>
    </xf>
    <xf numFmtId="4" fontId="9" fillId="0" borderId="47" xfId="2" applyNumberFormat="1" applyFont="1" applyBorder="1" applyAlignment="1" applyProtection="1">
      <alignment horizontal="center" vertical="center"/>
      <protection locked="0"/>
    </xf>
    <xf numFmtId="0" fontId="9" fillId="0" borderId="50" xfId="2" applyFont="1" applyBorder="1" applyAlignment="1" applyProtection="1">
      <alignment horizontal="center" vertical="center"/>
      <protection locked="0"/>
    </xf>
    <xf numFmtId="0" fontId="2" fillId="0" borderId="51" xfId="2" applyFont="1" applyBorder="1" applyAlignment="1" applyProtection="1">
      <alignment horizontal="left" vertical="center" indent="1"/>
      <protection locked="0"/>
    </xf>
    <xf numFmtId="0" fontId="2" fillId="0" borderId="52" xfId="2" applyFont="1" applyBorder="1" applyAlignment="1" applyProtection="1">
      <alignment horizontal="left" vertical="center" indent="1"/>
      <protection locked="0"/>
    </xf>
    <xf numFmtId="38" fontId="2" fillId="0" borderId="1" xfId="0" applyNumberFormat="1" applyFont="1" applyFill="1" applyBorder="1" applyAlignment="1" applyProtection="1">
      <alignment horizontal="right" vertical="center" wrapText="1"/>
    </xf>
    <xf numFmtId="0" fontId="7" fillId="0" borderId="0" xfId="0" applyFont="1" applyAlignment="1" applyProtection="1">
      <alignment horizontal="center" vertical="center"/>
    </xf>
    <xf numFmtId="0" fontId="6" fillId="0" borderId="4" xfId="0" applyFont="1" applyBorder="1" applyAlignment="1" applyProtection="1">
      <alignment vertical="center"/>
    </xf>
    <xf numFmtId="0" fontId="0" fillId="0" borderId="0" xfId="0" applyAlignment="1">
      <alignment horizontal="left" vertical="center"/>
    </xf>
    <xf numFmtId="0" fontId="36" fillId="0" borderId="0" xfId="2" applyFont="1" applyAlignment="1" applyProtection="1">
      <alignment horizontal="left" vertical="center"/>
      <protection locked="0"/>
    </xf>
    <xf numFmtId="0" fontId="36" fillId="0" borderId="0" xfId="0" applyFont="1"/>
    <xf numFmtId="0" fontId="17" fillId="0" borderId="0" xfId="0" applyFont="1" applyAlignment="1" applyProtection="1">
      <alignment horizontal="left" vertical="center"/>
      <protection locked="0"/>
    </xf>
    <xf numFmtId="38" fontId="12" fillId="8" borderId="1" xfId="5" applyNumberFormat="1" applyFont="1" applyFill="1" applyBorder="1" applyAlignment="1" applyProtection="1">
      <alignment horizontal="right"/>
      <protection locked="0"/>
    </xf>
    <xf numFmtId="0" fontId="0" fillId="0" borderId="0" xfId="0" applyAlignment="1">
      <alignment horizontal="left" vertical="center"/>
    </xf>
    <xf numFmtId="0" fontId="3" fillId="0" borderId="0" xfId="0" applyFont="1" applyBorder="1" applyAlignment="1">
      <alignment vertical="center"/>
    </xf>
    <xf numFmtId="0" fontId="6" fillId="0" borderId="0" xfId="0" applyFont="1" applyBorder="1" applyAlignment="1">
      <alignment horizontal="right" vertical="center"/>
    </xf>
    <xf numFmtId="0" fontId="16" fillId="0" borderId="54" xfId="0" applyFont="1" applyBorder="1" applyAlignment="1" applyProtection="1">
      <alignment horizontal="left" vertical="center"/>
    </xf>
    <xf numFmtId="0" fontId="32" fillId="0" borderId="0" xfId="0" applyFont="1" applyAlignment="1">
      <alignment horizontal="left" wrapText="1" indent="1"/>
    </xf>
    <xf numFmtId="0" fontId="17" fillId="0" borderId="53" xfId="0" applyFont="1" applyFill="1" applyBorder="1" applyAlignment="1" applyProtection="1">
      <alignment horizontal="center" vertical="center" wrapText="1"/>
      <protection locked="0"/>
    </xf>
    <xf numFmtId="0" fontId="2" fillId="0" borderId="0" xfId="2" applyFont="1" applyBorder="1" applyAlignment="1" applyProtection="1">
      <alignment vertical="top" wrapText="1"/>
      <protection locked="0"/>
    </xf>
    <xf numFmtId="0" fontId="2" fillId="0" borderId="2" xfId="2" applyFont="1" applyBorder="1" applyAlignment="1" applyProtection="1">
      <alignment wrapText="1"/>
      <protection locked="0"/>
    </xf>
    <xf numFmtId="0" fontId="2" fillId="0" borderId="2" xfId="2" applyFont="1" applyBorder="1" applyAlignment="1" applyProtection="1">
      <alignment vertical="top" wrapText="1"/>
      <protection locked="0"/>
    </xf>
    <xf numFmtId="0" fontId="2" fillId="0" borderId="2" xfId="2" applyFont="1" applyBorder="1" applyAlignment="1" applyProtection="1">
      <alignment vertical="top"/>
      <protection locked="0"/>
    </xf>
    <xf numFmtId="0" fontId="13" fillId="0" borderId="0" xfId="0" applyFont="1" applyAlignment="1">
      <alignment wrapText="1"/>
    </xf>
    <xf numFmtId="0" fontId="2" fillId="0" borderId="5" xfId="2" applyFont="1" applyBorder="1" applyAlignment="1">
      <alignment wrapText="1"/>
    </xf>
    <xf numFmtId="168" fontId="2" fillId="0" borderId="48" xfId="2" applyNumberFormat="1" applyFont="1" applyBorder="1" applyAlignment="1" applyProtection="1">
      <protection locked="0"/>
    </xf>
    <xf numFmtId="168" fontId="2" fillId="0" borderId="49" xfId="2" applyNumberFormat="1" applyFont="1" applyBorder="1" applyAlignment="1" applyProtection="1">
      <protection locked="0"/>
    </xf>
    <xf numFmtId="168" fontId="0" fillId="0" borderId="0" xfId="0" applyNumberFormat="1" applyProtection="1">
      <protection locked="0"/>
    </xf>
    <xf numFmtId="168" fontId="2" fillId="0" borderId="35" xfId="2" applyNumberFormat="1" applyFont="1" applyBorder="1" applyProtection="1">
      <protection locked="0"/>
    </xf>
    <xf numFmtId="168" fontId="0" fillId="0" borderId="0" xfId="0" applyNumberFormat="1"/>
    <xf numFmtId="0" fontId="6" fillId="0" borderId="4" xfId="0" applyFont="1" applyBorder="1" applyAlignment="1" applyProtection="1">
      <alignment horizontal="left" vertical="center" wrapText="1"/>
    </xf>
    <xf numFmtId="0" fontId="0" fillId="0" borderId="9" xfId="0" applyBorder="1" applyAlignment="1">
      <alignment horizontal="left" vertical="center" wrapText="1"/>
    </xf>
    <xf numFmtId="0" fontId="11" fillId="0" borderId="0" xfId="0" applyFont="1" applyAlignment="1" applyProtection="1">
      <alignment horizontal="center"/>
    </xf>
    <xf numFmtId="0" fontId="34" fillId="0" borderId="0" xfId="0" applyFont="1" applyAlignment="1" applyProtection="1">
      <alignment horizontal="center"/>
    </xf>
    <xf numFmtId="0" fontId="2" fillId="0" borderId="0" xfId="0" applyFont="1" applyAlignment="1" applyProtection="1">
      <alignment horizontal="center" vertical="center"/>
    </xf>
    <xf numFmtId="0" fontId="0" fillId="0" borderId="0" xfId="0" applyAlignment="1">
      <alignment horizontal="center" vertical="center"/>
    </xf>
    <xf numFmtId="167" fontId="11" fillId="0" borderId="0" xfId="0" applyNumberFormat="1" applyFont="1" applyAlignment="1" applyProtection="1">
      <alignment horizontal="center" vertical="center"/>
      <protection locked="0"/>
    </xf>
    <xf numFmtId="167" fontId="17" fillId="0" borderId="0" xfId="0" applyNumberFormat="1" applyFont="1" applyAlignment="1">
      <alignment horizontal="center" vertical="center"/>
    </xf>
    <xf numFmtId="0" fontId="17" fillId="0" borderId="8" xfId="0" applyFont="1" applyBorder="1" applyAlignment="1" applyProtection="1">
      <alignment horizontal="left" indent="1"/>
      <protection locked="0"/>
    </xf>
    <xf numFmtId="0" fontId="13" fillId="0" borderId="8" xfId="0" applyFont="1" applyBorder="1" applyAlignment="1" applyProtection="1">
      <alignment horizontal="left" indent="1"/>
      <protection locked="0"/>
    </xf>
    <xf numFmtId="0" fontId="3" fillId="0" borderId="4" xfId="0" applyFont="1" applyBorder="1" applyAlignment="1" applyProtection="1">
      <alignment vertical="center" wrapText="1"/>
    </xf>
    <xf numFmtId="0" fontId="0" fillId="0" borderId="9" xfId="0" applyBorder="1" applyAlignment="1">
      <alignment vertical="center" wrapText="1"/>
    </xf>
    <xf numFmtId="0" fontId="6" fillId="0" borderId="4" xfId="0" applyFont="1" applyBorder="1" applyAlignment="1" applyProtection="1">
      <alignment horizontal="left" vertical="center"/>
    </xf>
    <xf numFmtId="0" fontId="0" fillId="0" borderId="9" xfId="0" applyBorder="1" applyAlignment="1">
      <alignment horizontal="left" vertical="center"/>
    </xf>
    <xf numFmtId="0" fontId="6" fillId="0" borderId="55"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center" vertical="center" wrapText="1"/>
    </xf>
    <xf numFmtId="0" fontId="11" fillId="0" borderId="0" xfId="0" applyFont="1" applyAlignment="1" applyProtection="1">
      <alignment horizontal="center" vertical="center"/>
    </xf>
    <xf numFmtId="0" fontId="12" fillId="0" borderId="0" xfId="0" applyFont="1" applyAlignment="1" applyProtection="1">
      <alignment horizontal="center" vertical="center"/>
    </xf>
    <xf numFmtId="0" fontId="0" fillId="0" borderId="9" xfId="0" applyBorder="1" applyAlignment="1" applyProtection="1">
      <alignment horizontal="left" vertical="center" wrapText="1"/>
    </xf>
    <xf numFmtId="165" fontId="17" fillId="0" borderId="8" xfId="0" applyNumberFormat="1" applyFont="1" applyBorder="1" applyAlignment="1" applyProtection="1">
      <alignment horizontal="left" indent="1"/>
      <protection locked="0"/>
    </xf>
    <xf numFmtId="0" fontId="13" fillId="0" borderId="8" xfId="0" applyFont="1" applyBorder="1" applyAlignment="1" applyProtection="1">
      <alignment horizontal="left"/>
      <protection locked="0"/>
    </xf>
    <xf numFmtId="0" fontId="11" fillId="0" borderId="10" xfId="2" applyFont="1" applyBorder="1" applyAlignment="1" applyProtection="1">
      <alignment horizontal="center" wrapText="1"/>
      <protection locked="0"/>
    </xf>
    <xf numFmtId="0" fontId="11" fillId="0" borderId="0" xfId="0" applyFont="1" applyAlignment="1" applyProtection="1">
      <alignment horizontal="center" vertical="center"/>
      <protection locked="0"/>
    </xf>
    <xf numFmtId="0" fontId="2" fillId="3" borderId="20" xfId="6" applyFont="1" applyFill="1" applyBorder="1" applyAlignment="1">
      <alignment vertical="center" wrapText="1"/>
    </xf>
    <xf numFmtId="0" fontId="2" fillId="3" borderId="17" xfId="0" applyFont="1" applyFill="1" applyBorder="1" applyAlignment="1">
      <alignment vertical="center" wrapText="1"/>
    </xf>
    <xf numFmtId="0" fontId="33"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16" fillId="3" borderId="18" xfId="0" applyFont="1" applyFill="1" applyBorder="1" applyAlignment="1" applyProtection="1">
      <alignment horizontal="left" vertical="center" wrapText="1" indent="1"/>
    </xf>
    <xf numFmtId="0" fontId="0" fillId="3" borderId="46" xfId="0" applyFill="1" applyBorder="1" applyAlignment="1">
      <alignment horizontal="left" wrapText="1" indent="1"/>
    </xf>
    <xf numFmtId="0" fontId="0" fillId="3" borderId="19" xfId="0" applyFill="1" applyBorder="1" applyAlignment="1">
      <alignment horizontal="left" wrapText="1" indent="1"/>
    </xf>
    <xf numFmtId="0" fontId="11" fillId="0" borderId="10" xfId="0" applyFont="1" applyBorder="1" applyAlignment="1" applyProtection="1">
      <alignment horizontal="center" wrapText="1"/>
      <protection locked="0"/>
    </xf>
    <xf numFmtId="49" fontId="11" fillId="0" borderId="10" xfId="0" applyNumberFormat="1" applyFont="1" applyBorder="1" applyAlignment="1" applyProtection="1">
      <alignment horizontal="center"/>
      <protection locked="0"/>
    </xf>
    <xf numFmtId="0" fontId="2" fillId="0" borderId="0" xfId="0" applyFont="1" applyAlignment="1" applyProtection="1">
      <alignment horizontal="left" vertical="center" wrapText="1"/>
    </xf>
    <xf numFmtId="0" fontId="5" fillId="0" borderId="6" xfId="0" applyFont="1" applyBorder="1" applyAlignment="1" applyProtection="1">
      <alignment horizontal="center" vertical="top"/>
    </xf>
    <xf numFmtId="0" fontId="0" fillId="0" borderId="6" xfId="0" applyBorder="1" applyAlignment="1" applyProtection="1">
      <alignment horizontal="center" vertical="top"/>
    </xf>
    <xf numFmtId="0" fontId="11" fillId="0" borderId="10" xfId="0" applyFont="1" applyBorder="1" applyAlignment="1" applyProtection="1">
      <alignment horizontal="center" shrinkToFit="1"/>
      <protection locked="0"/>
    </xf>
    <xf numFmtId="0" fontId="3" fillId="0" borderId="0" xfId="0" applyFont="1" applyAlignment="1" applyProtection="1">
      <alignment horizontal="left" vertical="center" wrapText="1"/>
    </xf>
    <xf numFmtId="0" fontId="2" fillId="5" borderId="4" xfId="0" applyFont="1" applyFill="1" applyBorder="1" applyAlignment="1" applyProtection="1">
      <alignment horizontal="left" vertical="center" wrapText="1"/>
    </xf>
    <xf numFmtId="0" fontId="2" fillId="0" borderId="2" xfId="2" applyFont="1" applyBorder="1" applyAlignment="1">
      <alignment horizontal="left" vertical="top" wrapText="1"/>
    </xf>
    <xf numFmtId="0" fontId="2" fillId="0" borderId="2" xfId="2" applyFont="1" applyBorder="1" applyAlignment="1">
      <alignment horizontal="left" vertical="top"/>
    </xf>
    <xf numFmtId="0" fontId="2" fillId="0" borderId="15" xfId="2" applyFont="1" applyBorder="1" applyAlignment="1">
      <alignment horizontal="left" vertical="top"/>
    </xf>
    <xf numFmtId="0" fontId="2" fillId="0" borderId="41" xfId="2" applyFont="1" applyBorder="1" applyAlignment="1">
      <alignment horizontal="left" vertical="top" wrapText="1" shrinkToFit="1"/>
    </xf>
    <xf numFmtId="0" fontId="2" fillId="0" borderId="42" xfId="2" applyFont="1" applyBorder="1" applyAlignment="1">
      <alignment horizontal="left" vertical="top" wrapText="1" shrinkToFit="1"/>
    </xf>
    <xf numFmtId="0" fontId="2" fillId="0" borderId="2" xfId="2" applyFont="1" applyBorder="1" applyAlignment="1">
      <alignment vertical="top" wrapText="1"/>
    </xf>
    <xf numFmtId="0" fontId="2" fillId="0" borderId="2" xfId="2" applyFont="1" applyBorder="1" applyAlignment="1">
      <alignment vertical="top"/>
    </xf>
    <xf numFmtId="0" fontId="2" fillId="0" borderId="15" xfId="2" applyFont="1" applyBorder="1" applyAlignment="1">
      <alignment vertical="top"/>
    </xf>
    <xf numFmtId="0" fontId="7" fillId="0" borderId="37" xfId="2" applyFont="1" applyBorder="1" applyAlignment="1">
      <alignment horizontal="left" vertical="center"/>
    </xf>
    <xf numFmtId="0" fontId="9" fillId="0" borderId="37" xfId="2" applyFont="1" applyBorder="1" applyAlignment="1">
      <alignment horizontal="left"/>
    </xf>
    <xf numFmtId="0" fontId="7" fillId="0" borderId="0" xfId="2" applyFont="1" applyBorder="1" applyAlignment="1">
      <alignment horizontal="left" vertical="center"/>
    </xf>
    <xf numFmtId="0" fontId="9" fillId="0" borderId="0" xfId="2" applyFont="1" applyBorder="1" applyAlignment="1">
      <alignment horizontal="left" vertical="center"/>
    </xf>
    <xf numFmtId="0" fontId="6" fillId="0" borderId="0" xfId="2" applyFont="1" applyAlignment="1">
      <alignment horizontal="center" vertical="center"/>
    </xf>
    <xf numFmtId="0" fontId="2" fillId="0" borderId="41" xfId="2" applyFont="1" applyBorder="1" applyAlignment="1" applyProtection="1">
      <alignment vertical="top" wrapText="1"/>
      <protection locked="0"/>
    </xf>
    <xf numFmtId="0" fontId="2" fillId="0" borderId="42" xfId="2" applyFont="1" applyBorder="1" applyAlignment="1" applyProtection="1">
      <alignment vertical="top" wrapText="1"/>
      <protection locked="0"/>
    </xf>
    <xf numFmtId="0" fontId="26" fillId="0" borderId="0" xfId="2" applyFont="1" applyAlignment="1" applyProtection="1">
      <alignment horizontal="left" vertical="center"/>
      <protection locked="0"/>
    </xf>
    <xf numFmtId="0" fontId="35" fillId="0" borderId="0" xfId="2" applyAlignment="1">
      <alignment horizontal="left" vertical="center"/>
    </xf>
    <xf numFmtId="0" fontId="26" fillId="0" borderId="0" xfId="0" applyFont="1" applyAlignment="1" applyProtection="1">
      <alignment horizontal="left" vertical="center"/>
      <protection locked="0"/>
    </xf>
    <xf numFmtId="0" fontId="0" fillId="0" borderId="0" xfId="0" applyAlignment="1">
      <alignment horizontal="left" vertical="center"/>
    </xf>
    <xf numFmtId="0" fontId="11" fillId="0" borderId="0" xfId="0" applyFont="1" applyAlignment="1">
      <alignment horizontal="center" vertical="center" wrapText="1"/>
    </xf>
    <xf numFmtId="0" fontId="34" fillId="0" borderId="0" xfId="0" applyFont="1" applyAlignment="1">
      <alignment horizontal="center" vertical="center" wrapText="1"/>
    </xf>
    <xf numFmtId="0" fontId="32" fillId="0" borderId="0" xfId="0" applyFont="1" applyAlignment="1">
      <alignment horizontal="left" vertical="center" wrapText="1" indent="1"/>
    </xf>
    <xf numFmtId="0" fontId="13" fillId="0" borderId="0" xfId="0" applyFont="1" applyAlignment="1">
      <alignment horizontal="left" vertical="center" wrapText="1" indent="1"/>
    </xf>
    <xf numFmtId="0" fontId="31" fillId="0" borderId="0" xfId="0" applyFont="1" applyAlignment="1">
      <alignment horizontal="left" vertical="center" wrapText="1" indent="1"/>
    </xf>
  </cellXfs>
  <cellStyles count="7">
    <cellStyle name="Hyperlink" xfId="1" builtinId="8"/>
    <cellStyle name="Normal" xfId="0" builtinId="0"/>
    <cellStyle name="Normal 2" xfId="2" xr:uid="{00000000-0005-0000-0000-000002000000}"/>
    <cellStyle name="Normal_AFRPG3" xfId="3" xr:uid="{00000000-0005-0000-0000-000003000000}"/>
    <cellStyle name="Normal_AFRPG5" xfId="4" xr:uid="{00000000-0005-0000-0000-000004000000}"/>
    <cellStyle name="Normal_AFRPG7" xfId="5" xr:uid="{00000000-0005-0000-0000-000005000000}"/>
    <cellStyle name="Normal_AFRPG8" xfId="6"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0</xdr:rowOff>
    </xdr:from>
    <xdr:to>
      <xdr:col>0</xdr:col>
      <xdr:colOff>0</xdr:colOff>
      <xdr:row>9</xdr:row>
      <xdr:rowOff>0</xdr:rowOff>
    </xdr:to>
    <xdr:sp macro="" textlink="">
      <xdr:nvSpPr>
        <xdr:cNvPr id="3097" name="Text 20">
          <a:extLst>
            <a:ext uri="{FF2B5EF4-FFF2-40B4-BE49-F238E27FC236}">
              <a16:creationId xmlns:a16="http://schemas.microsoft.com/office/drawing/2014/main" id="{00000000-0008-0000-0100-0000190C0000}"/>
            </a:ext>
          </a:extLst>
        </xdr:cNvPr>
        <xdr:cNvSpPr txBox="1">
          <a:spLocks noChangeArrowheads="1"/>
        </xdr:cNvSpPr>
      </xdr:nvSpPr>
      <xdr:spPr bwMode="auto">
        <a:xfrm>
          <a:off x="0" y="1524000"/>
          <a:ext cx="0" cy="1524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17415" name="Text 20">
          <a:extLst>
            <a:ext uri="{FF2B5EF4-FFF2-40B4-BE49-F238E27FC236}">
              <a16:creationId xmlns:a16="http://schemas.microsoft.com/office/drawing/2014/main" id="{00000000-0008-0000-0200-000007440000}"/>
            </a:ext>
          </a:extLst>
        </xdr:cNvPr>
        <xdr:cNvSpPr txBox="1">
          <a:spLocks noChangeArrowheads="1"/>
        </xdr:cNvSpPr>
      </xdr:nvSpPr>
      <xdr:spPr bwMode="auto">
        <a:xfrm>
          <a:off x="0" y="457200"/>
          <a:ext cx="0" cy="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2120900</xdr:colOff>
          <xdr:row>6</xdr:row>
          <xdr:rowOff>114300</xdr:rowOff>
        </xdr:from>
        <xdr:to>
          <xdr:col>0</xdr:col>
          <xdr:colOff>3378200</xdr:colOff>
          <xdr:row>6</xdr:row>
          <xdr:rowOff>1054100</xdr:rowOff>
        </xdr:to>
        <xdr:sp macro="" textlink="">
          <xdr:nvSpPr>
            <xdr:cNvPr id="16393" name="Object 9" hidden="1">
              <a:extLst>
                <a:ext uri="{63B3BB69-23CF-44E3-9099-C40C66FF867C}">
                  <a14:compatExt spid="_x0000_s16393"/>
                </a:ext>
                <a:ext uri="{FF2B5EF4-FFF2-40B4-BE49-F238E27FC236}">
                  <a16:creationId xmlns:a16="http://schemas.microsoft.com/office/drawing/2014/main" id="{00000000-0008-0000-0800-000009400000}"/>
                </a:ext>
              </a:extLst>
            </xdr:cNvPr>
            <xdr:cNvSpPr/>
          </xdr:nvSpPr>
          <xdr:spPr bwMode="auto">
            <a:xfrm>
              <a:off x="0" y="0"/>
              <a:ext cx="0" cy="0"/>
            </a:xfrm>
            <a:prstGeom prst="rect">
              <a:avLst/>
            </a:prstGeom>
            <a:solidFill>
              <a:srgbClr val="FFFFFF"/>
            </a:solidFill>
            <a:ln w="9525">
              <a:solidFill>
                <a:srgbClr val="808080" mc:Ignorable="a14" a14:legacySpreadsheetColorIndex="23"/>
              </a:solidFill>
              <a:prstDash val="dash"/>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9.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L53"/>
  <sheetViews>
    <sheetView showGridLines="0" tabSelected="1" zoomScale="115" zoomScaleNormal="115" workbookViewId="0">
      <selection activeCell="H27" sqref="H27"/>
    </sheetView>
  </sheetViews>
  <sheetFormatPr baseColWidth="10" defaultColWidth="9.1640625" defaultRowHeight="11"/>
  <cols>
    <col min="1" max="1" width="1.83203125" style="5" customWidth="1"/>
    <col min="2" max="2" width="32" style="5" customWidth="1"/>
    <col min="3" max="3" width="16.5" style="5" customWidth="1"/>
    <col min="4" max="4" width="19.6640625" style="5" customWidth="1"/>
    <col min="5" max="5" width="2.83203125" style="5" customWidth="1"/>
    <col min="6" max="6" width="18.83203125" style="5" customWidth="1"/>
    <col min="7" max="7" width="28.5" style="5" customWidth="1"/>
    <col min="8" max="8" width="19.6640625" style="5" customWidth="1"/>
    <col min="9" max="9" width="2.1640625" style="5" customWidth="1"/>
    <col min="10" max="10" width="5.5" style="5" customWidth="1"/>
    <col min="11" max="11" width="9.1640625" style="5"/>
    <col min="12" max="12" width="6.6640625" style="5" customWidth="1"/>
    <col min="13" max="16384" width="9.1640625" style="5"/>
  </cols>
  <sheetData>
    <row r="1" spans="1:12" ht="13">
      <c r="A1" s="225" t="s">
        <v>123</v>
      </c>
      <c r="B1" s="226"/>
      <c r="C1" s="226"/>
      <c r="G1" s="225" t="s">
        <v>180</v>
      </c>
      <c r="H1" s="226"/>
    </row>
    <row r="2" spans="1:12" ht="13">
      <c r="A2" s="225" t="s">
        <v>109</v>
      </c>
      <c r="B2" s="227"/>
      <c r="C2" s="228"/>
      <c r="D2" s="390" t="s">
        <v>182</v>
      </c>
      <c r="E2" s="390"/>
      <c r="F2" s="390"/>
      <c r="G2" s="230" t="s">
        <v>181</v>
      </c>
      <c r="H2" s="231"/>
      <c r="I2" s="17"/>
      <c r="J2" s="17"/>
      <c r="K2" s="17"/>
      <c r="L2" s="17"/>
    </row>
    <row r="3" spans="1:12" ht="17.25" customHeight="1">
      <c r="A3" s="229" t="s">
        <v>108</v>
      </c>
      <c r="B3" s="229"/>
      <c r="C3" s="273"/>
      <c r="D3" s="391" t="s">
        <v>183</v>
      </c>
      <c r="E3" s="391"/>
      <c r="F3" s="391"/>
      <c r="G3" s="7"/>
      <c r="H3" s="147"/>
      <c r="I3" s="17"/>
      <c r="J3" s="17"/>
      <c r="K3" s="17"/>
      <c r="L3" s="17"/>
    </row>
    <row r="4" spans="1:12" ht="10.5" customHeight="1">
      <c r="D4" s="391" t="s">
        <v>184</v>
      </c>
      <c r="E4" s="391"/>
      <c r="F4" s="391"/>
      <c r="K4" s="224"/>
      <c r="L4" s="224"/>
    </row>
    <row r="5" spans="1:12" ht="14">
      <c r="A5" s="372" t="s">
        <v>170</v>
      </c>
      <c r="B5" s="373"/>
      <c r="C5" s="373"/>
      <c r="D5" s="373"/>
      <c r="E5" s="373"/>
      <c r="F5" s="373"/>
      <c r="G5" s="373"/>
      <c r="H5" s="373"/>
      <c r="I5" s="373"/>
      <c r="J5" s="373"/>
      <c r="K5" s="224"/>
      <c r="L5" s="224"/>
    </row>
    <row r="6" spans="1:12" ht="14">
      <c r="A6" s="276"/>
      <c r="B6" s="277"/>
      <c r="D6" s="376">
        <v>44012</v>
      </c>
      <c r="E6" s="377"/>
      <c r="F6" s="377"/>
      <c r="G6" s="278"/>
      <c r="H6" s="277"/>
      <c r="I6" s="277"/>
      <c r="J6" s="277"/>
      <c r="K6" s="224"/>
      <c r="L6" s="224"/>
    </row>
    <row r="7" spans="1:12" ht="13.5" customHeight="1">
      <c r="A7" s="374" t="s">
        <v>111</v>
      </c>
      <c r="B7" s="375"/>
      <c r="C7" s="375"/>
      <c r="D7" s="375"/>
      <c r="E7" s="375"/>
      <c r="F7" s="375"/>
      <c r="G7" s="375"/>
      <c r="H7" s="375"/>
      <c r="I7" s="375"/>
      <c r="J7" s="375"/>
      <c r="K7" s="17"/>
      <c r="L7" s="17"/>
    </row>
    <row r="8" spans="1:12" ht="6.75" customHeight="1">
      <c r="B8" s="17"/>
      <c r="C8" s="17"/>
      <c r="D8" s="17"/>
      <c r="E8" s="17"/>
      <c r="F8" s="17"/>
      <c r="G8" s="17"/>
      <c r="H8" s="17"/>
      <c r="I8" s="17"/>
      <c r="J8" s="17"/>
      <c r="K8" s="17"/>
      <c r="L8" s="17"/>
    </row>
    <row r="9" spans="1:12" ht="12">
      <c r="B9" s="70" t="s">
        <v>160</v>
      </c>
      <c r="C9" s="395" t="s">
        <v>209</v>
      </c>
      <c r="D9" s="395"/>
      <c r="E9" s="395"/>
      <c r="F9" s="395"/>
      <c r="G9" s="3"/>
      <c r="H9" s="346" t="s">
        <v>179</v>
      </c>
      <c r="I9" s="17"/>
      <c r="J9" s="17"/>
      <c r="K9" s="17"/>
      <c r="L9" s="17"/>
    </row>
    <row r="10" spans="1:12" ht="13">
      <c r="B10" s="70" t="s">
        <v>86</v>
      </c>
      <c r="C10" s="393" t="s">
        <v>210</v>
      </c>
      <c r="D10" s="393"/>
      <c r="E10" s="393"/>
      <c r="F10" s="394"/>
      <c r="G10" s="71"/>
      <c r="H10" s="289" t="s">
        <v>176</v>
      </c>
      <c r="I10" s="294"/>
      <c r="J10" s="290"/>
      <c r="K10" s="293"/>
      <c r="L10" s="17"/>
    </row>
    <row r="11" spans="1:12" ht="13">
      <c r="B11" s="70" t="s">
        <v>87</v>
      </c>
      <c r="C11" s="378" t="s">
        <v>211</v>
      </c>
      <c r="D11" s="379"/>
      <c r="E11" s="379"/>
      <c r="F11" s="379"/>
      <c r="G11" s="285"/>
      <c r="H11" s="289" t="s">
        <v>177</v>
      </c>
      <c r="I11" s="294"/>
      <c r="J11" s="17"/>
      <c r="K11" s="17"/>
      <c r="L11" s="17"/>
    </row>
    <row r="12" spans="1:12" ht="13">
      <c r="B12" s="70" t="s">
        <v>88</v>
      </c>
      <c r="C12" s="378" t="s">
        <v>212</v>
      </c>
      <c r="D12" s="378"/>
      <c r="E12" s="378"/>
      <c r="F12" s="379"/>
      <c r="G12" s="284"/>
      <c r="H12" s="289" t="s">
        <v>178</v>
      </c>
      <c r="I12" s="294"/>
    </row>
    <row r="13" spans="1:12" ht="13">
      <c r="A13" s="1"/>
      <c r="B13" s="70" t="s">
        <v>185</v>
      </c>
      <c r="C13" s="378" t="s">
        <v>213</v>
      </c>
      <c r="D13" s="378"/>
      <c r="E13" s="378"/>
      <c r="F13" s="379"/>
      <c r="G13" s="1"/>
    </row>
    <row r="14" spans="1:12" ht="4.5" customHeight="1" thickBot="1">
      <c r="A14" s="1"/>
      <c r="B14" s="6"/>
    </row>
    <row r="15" spans="1:12" ht="13" thickBot="1">
      <c r="A15" s="1"/>
      <c r="B15" s="59"/>
      <c r="C15" s="51"/>
      <c r="F15" s="356" t="s">
        <v>96</v>
      </c>
      <c r="H15" s="4"/>
      <c r="I15" s="4"/>
    </row>
    <row r="16" spans="1:12" ht="15.75" customHeight="1" thickBot="1">
      <c r="A16" s="1"/>
      <c r="B16" s="354"/>
      <c r="C16" s="354"/>
      <c r="D16" s="355" t="s">
        <v>194</v>
      </c>
      <c r="E16" s="358"/>
      <c r="F16" s="384" t="s">
        <v>94</v>
      </c>
      <c r="G16" s="385"/>
      <c r="H16" s="386"/>
      <c r="I16" s="63"/>
      <c r="J16" s="63"/>
      <c r="K16" s="58"/>
    </row>
    <row r="17" spans="1:12" ht="23.25" customHeight="1" thickBot="1">
      <c r="A17" s="1"/>
      <c r="B17" s="354"/>
      <c r="C17" s="354"/>
      <c r="D17" s="354"/>
      <c r="E17" s="7"/>
      <c r="F17" s="387"/>
      <c r="G17" s="388"/>
      <c r="H17" s="389"/>
      <c r="I17" s="8"/>
    </row>
    <row r="18" spans="1:12" ht="3.75" customHeight="1">
      <c r="A18" s="1"/>
      <c r="B18" s="73"/>
      <c r="C18" s="73"/>
      <c r="D18" s="74"/>
      <c r="E18" s="7"/>
      <c r="F18" s="7"/>
      <c r="G18" s="7"/>
      <c r="H18" s="8"/>
      <c r="I18" s="8"/>
    </row>
    <row r="19" spans="1:12" ht="13">
      <c r="B19" s="214" t="s">
        <v>78</v>
      </c>
      <c r="C19" s="215"/>
      <c r="D19" s="216" t="s">
        <v>85</v>
      </c>
      <c r="E19" s="9"/>
      <c r="F19" s="382" t="s">
        <v>51</v>
      </c>
      <c r="G19" s="383"/>
      <c r="H19" s="134"/>
      <c r="I19" s="15"/>
    </row>
    <row r="20" spans="1:12" ht="12">
      <c r="B20" s="56" t="s">
        <v>131</v>
      </c>
      <c r="C20" s="57"/>
      <c r="D20" s="134"/>
      <c r="E20" s="10"/>
      <c r="F20" s="68" t="s">
        <v>52</v>
      </c>
      <c r="G20" s="69"/>
      <c r="H20" s="134"/>
      <c r="I20" s="19"/>
    </row>
    <row r="21" spans="1:12" ht="13">
      <c r="B21" s="56" t="s">
        <v>69</v>
      </c>
      <c r="C21" s="52"/>
      <c r="D21" s="135"/>
      <c r="E21" s="8"/>
      <c r="F21" s="382" t="s">
        <v>163</v>
      </c>
      <c r="G21" s="383"/>
      <c r="H21" s="136"/>
      <c r="I21" s="20"/>
    </row>
    <row r="22" spans="1:12" ht="13.5" customHeight="1">
      <c r="B22" s="380" t="s">
        <v>132</v>
      </c>
      <c r="C22" s="381"/>
      <c r="D22" s="134"/>
      <c r="E22" s="16"/>
      <c r="F22" s="220" t="s">
        <v>50</v>
      </c>
      <c r="G22" s="221"/>
      <c r="H22" s="222"/>
      <c r="I22" s="20"/>
    </row>
    <row r="23" spans="1:12" ht="13">
      <c r="B23" s="380" t="s">
        <v>133</v>
      </c>
      <c r="C23" s="381"/>
      <c r="D23" s="134"/>
      <c r="F23" s="11" t="s">
        <v>53</v>
      </c>
      <c r="G23" s="62"/>
      <c r="H23" s="134">
        <v>104</v>
      </c>
      <c r="I23" s="1"/>
      <c r="L23" s="21"/>
    </row>
    <row r="24" spans="1:12" ht="12">
      <c r="B24" s="56" t="s">
        <v>134</v>
      </c>
      <c r="C24" s="57"/>
      <c r="D24" s="134">
        <v>1974387</v>
      </c>
      <c r="E24" s="1"/>
      <c r="F24" s="12" t="s">
        <v>54</v>
      </c>
      <c r="G24" s="66"/>
      <c r="H24" s="134">
        <v>4</v>
      </c>
      <c r="I24" s="1"/>
      <c r="L24" s="21"/>
    </row>
    <row r="25" spans="1:12" ht="12">
      <c r="B25" s="56" t="s">
        <v>77</v>
      </c>
      <c r="C25" s="57"/>
      <c r="D25" s="134"/>
      <c r="E25" s="1"/>
      <c r="F25" s="220" t="s">
        <v>49</v>
      </c>
      <c r="G25" s="221"/>
      <c r="H25" s="222"/>
      <c r="I25" s="1"/>
      <c r="L25" s="21"/>
    </row>
    <row r="26" spans="1:12" ht="13" thickBot="1">
      <c r="B26" s="159" t="s">
        <v>112</v>
      </c>
      <c r="C26" s="160"/>
      <c r="D26" s="161">
        <f>SUM(D20:D25)</f>
        <v>1974387</v>
      </c>
      <c r="E26" s="13"/>
      <c r="F26" s="11" t="s">
        <v>53</v>
      </c>
      <c r="G26" s="62"/>
      <c r="H26" s="134">
        <v>65</v>
      </c>
    </row>
    <row r="27" spans="1:12" ht="14" customHeight="1" thickTop="1" thickBot="1">
      <c r="F27" s="12" t="s">
        <v>54</v>
      </c>
      <c r="G27" s="66"/>
      <c r="H27" s="134">
        <v>6</v>
      </c>
      <c r="I27" s="1"/>
      <c r="J27" s="16"/>
      <c r="K27" s="109"/>
    </row>
    <row r="28" spans="1:12" ht="13.5" customHeight="1" thickTop="1">
      <c r="B28" s="217" t="s">
        <v>95</v>
      </c>
      <c r="C28" s="218"/>
      <c r="D28" s="219"/>
      <c r="E28" s="13"/>
      <c r="F28" s="220" t="s">
        <v>100</v>
      </c>
      <c r="G28" s="221"/>
      <c r="H28" s="223"/>
      <c r="I28" s="1"/>
      <c r="J28" s="64"/>
      <c r="K28" s="18"/>
    </row>
    <row r="29" spans="1:12" ht="12">
      <c r="B29" s="11" t="s">
        <v>55</v>
      </c>
      <c r="C29" s="62"/>
      <c r="D29" s="137"/>
      <c r="F29" s="11" t="s">
        <v>2</v>
      </c>
      <c r="G29" s="62"/>
      <c r="H29" s="149"/>
      <c r="I29" s="3"/>
      <c r="J29" s="75"/>
      <c r="K29" s="18"/>
    </row>
    <row r="30" spans="1:12" ht="14" customHeight="1">
      <c r="B30" s="11" t="s">
        <v>56</v>
      </c>
      <c r="C30" s="62"/>
      <c r="D30" s="137"/>
      <c r="F30" s="2" t="s">
        <v>41</v>
      </c>
      <c r="G30" s="2"/>
      <c r="H30" s="149"/>
      <c r="I30" s="3"/>
      <c r="J30" s="1"/>
      <c r="K30" s="18"/>
    </row>
    <row r="31" spans="1:12" ht="12">
      <c r="B31" s="11" t="s">
        <v>57</v>
      </c>
      <c r="C31" s="62"/>
      <c r="D31" s="137"/>
      <c r="F31" s="65" t="s">
        <v>164</v>
      </c>
      <c r="G31" s="67"/>
      <c r="H31" s="149"/>
      <c r="I31" s="1"/>
      <c r="J31" s="1"/>
      <c r="K31" s="77"/>
    </row>
    <row r="32" spans="1:12" ht="12">
      <c r="B32" s="11" t="s">
        <v>58</v>
      </c>
      <c r="C32" s="62"/>
      <c r="D32" s="137"/>
      <c r="F32" s="11" t="s">
        <v>3</v>
      </c>
      <c r="G32" s="62"/>
      <c r="H32" s="149"/>
      <c r="I32" s="22"/>
      <c r="J32" s="1"/>
      <c r="K32" s="76"/>
    </row>
    <row r="33" spans="2:12" ht="12">
      <c r="B33" s="11" t="s">
        <v>59</v>
      </c>
      <c r="C33" s="62"/>
      <c r="D33" s="137"/>
      <c r="F33" s="11" t="s">
        <v>43</v>
      </c>
      <c r="G33" s="62"/>
      <c r="H33" s="149"/>
      <c r="I33" s="3"/>
      <c r="J33" s="1"/>
      <c r="K33" s="76"/>
    </row>
    <row r="34" spans="2:12" ht="12">
      <c r="B34" s="11" t="s">
        <v>60</v>
      </c>
      <c r="C34" s="62"/>
      <c r="D34" s="137"/>
      <c r="F34" s="11" t="s">
        <v>44</v>
      </c>
      <c r="G34" s="62"/>
      <c r="H34" s="149"/>
      <c r="I34" s="3"/>
      <c r="J34" s="1"/>
      <c r="K34" s="76"/>
    </row>
    <row r="35" spans="2:12" ht="14" customHeight="1">
      <c r="B35" s="11" t="s">
        <v>61</v>
      </c>
      <c r="C35" s="62"/>
      <c r="D35" s="137"/>
      <c r="F35" s="11" t="s">
        <v>42</v>
      </c>
      <c r="G35" s="62"/>
      <c r="H35" s="149"/>
      <c r="I35" s="3"/>
      <c r="J35" s="1"/>
      <c r="K35" s="1"/>
    </row>
    <row r="36" spans="2:12" ht="12">
      <c r="B36" s="11" t="s">
        <v>62</v>
      </c>
      <c r="C36" s="62"/>
      <c r="D36" s="137"/>
      <c r="F36" s="2" t="s">
        <v>45</v>
      </c>
      <c r="G36" s="2"/>
      <c r="H36" s="149"/>
      <c r="I36" s="22"/>
      <c r="J36" s="64"/>
    </row>
    <row r="37" spans="2:12" ht="12">
      <c r="B37" s="11" t="s">
        <v>63</v>
      </c>
      <c r="C37" s="62"/>
      <c r="D37" s="137"/>
      <c r="F37" s="65" t="s">
        <v>4</v>
      </c>
      <c r="G37" s="67"/>
      <c r="H37" s="149"/>
      <c r="I37" s="3"/>
      <c r="J37" s="75"/>
      <c r="K37" s="23"/>
    </row>
    <row r="38" spans="2:12" ht="12">
      <c r="B38" s="11" t="s">
        <v>64</v>
      </c>
      <c r="C38" s="62"/>
      <c r="D38" s="137"/>
      <c r="F38" s="11" t="s">
        <v>161</v>
      </c>
      <c r="G38" s="62"/>
      <c r="H38" s="149"/>
      <c r="I38" s="3"/>
      <c r="J38" s="1"/>
      <c r="K38" s="18"/>
    </row>
    <row r="39" spans="2:12" ht="12">
      <c r="B39" s="11" t="s">
        <v>72</v>
      </c>
      <c r="C39" s="62"/>
      <c r="D39" s="137"/>
      <c r="F39" s="11" t="s">
        <v>46</v>
      </c>
      <c r="G39" s="62"/>
      <c r="H39" s="149"/>
      <c r="I39" s="1"/>
      <c r="J39" s="1"/>
      <c r="K39" s="18"/>
    </row>
    <row r="40" spans="2:12" ht="12">
      <c r="B40" s="151" t="s">
        <v>113</v>
      </c>
      <c r="C40" s="152"/>
      <c r="D40" s="138">
        <f>SUM(D29:D39)</f>
        <v>0</v>
      </c>
      <c r="F40" s="11" t="s">
        <v>5</v>
      </c>
      <c r="G40" s="62"/>
      <c r="H40" s="149"/>
      <c r="I40" s="22"/>
      <c r="J40" s="1"/>
      <c r="K40" s="77"/>
    </row>
    <row r="41" spans="2:12" ht="12">
      <c r="B41" s="60" t="s">
        <v>65</v>
      </c>
      <c r="C41" s="53"/>
      <c r="D41" s="137"/>
      <c r="F41" s="65" t="s">
        <v>6</v>
      </c>
      <c r="G41" s="67"/>
      <c r="H41" s="149"/>
      <c r="I41" s="1"/>
      <c r="J41" s="1"/>
      <c r="K41" s="76"/>
    </row>
    <row r="42" spans="2:12" ht="12">
      <c r="B42" s="60" t="s">
        <v>66</v>
      </c>
      <c r="C42" s="53"/>
      <c r="D42" s="137"/>
      <c r="F42" s="11" t="s">
        <v>6</v>
      </c>
      <c r="G42" s="62"/>
      <c r="H42" s="149"/>
      <c r="I42" s="24"/>
      <c r="J42" s="1"/>
      <c r="K42" s="76"/>
    </row>
    <row r="43" spans="2:12" ht="13">
      <c r="B43" s="60" t="s">
        <v>67</v>
      </c>
      <c r="C43" s="53"/>
      <c r="D43" s="137"/>
      <c r="F43" s="282" t="s">
        <v>162</v>
      </c>
      <c r="G43" s="283"/>
      <c r="H43" s="139"/>
      <c r="I43" s="14"/>
      <c r="J43" s="1"/>
      <c r="K43" s="76"/>
      <c r="L43" s="18"/>
    </row>
    <row r="44" spans="2:12" ht="13">
      <c r="B44" s="61" t="s">
        <v>68</v>
      </c>
      <c r="C44" s="54"/>
      <c r="D44" s="137"/>
      <c r="F44" s="282" t="s">
        <v>70</v>
      </c>
      <c r="G44" s="283"/>
      <c r="H44" s="292" t="e">
        <f>(H43/H21)</f>
        <v>#DIV/0!</v>
      </c>
      <c r="I44" s="24"/>
      <c r="J44" s="86" t="str">
        <f>MID(C10,10,1)</f>
        <v>5</v>
      </c>
      <c r="K44" s="1"/>
      <c r="L44" s="18"/>
    </row>
    <row r="45" spans="2:12" ht="13">
      <c r="B45" s="60" t="s">
        <v>71</v>
      </c>
      <c r="C45" s="53"/>
      <c r="D45" s="137"/>
      <c r="F45" s="347" t="s">
        <v>186</v>
      </c>
      <c r="G45" s="291"/>
      <c r="H45" s="345" t="str">
        <f>IF(I10="x",H43*0.069,IF(I11="x",H43*0.069,IF(I12="x",H43*0.138,"Please Check District Type")))</f>
        <v>Please Check District Type</v>
      </c>
      <c r="I45" s="25"/>
      <c r="J45" s="86">
        <f>IF(J44="2",(H43*1.38),(H43*0.069))</f>
        <v>0</v>
      </c>
    </row>
    <row r="46" spans="2:12" ht="14" thickBot="1">
      <c r="B46" s="153" t="s">
        <v>114</v>
      </c>
      <c r="C46" s="154"/>
      <c r="D46" s="155">
        <f>SUM(D41:D45)</f>
        <v>0</v>
      </c>
      <c r="F46" s="370" t="s">
        <v>205</v>
      </c>
      <c r="G46" s="392"/>
      <c r="H46" s="139"/>
      <c r="J46" s="87"/>
    </row>
    <row r="47" spans="2:12" ht="15" thickTop="1" thickBot="1">
      <c r="B47" s="156" t="s">
        <v>115</v>
      </c>
      <c r="C47" s="157"/>
      <c r="D47" s="158">
        <f>SUM(D40,D46)</f>
        <v>0</v>
      </c>
      <c r="F47" s="370" t="s">
        <v>187</v>
      </c>
      <c r="G47" s="371"/>
      <c r="H47" s="295" t="e">
        <f>(H46/H45)</f>
        <v>#VALUE!</v>
      </c>
      <c r="I47" s="26"/>
      <c r="L47" s="26"/>
    </row>
    <row r="48" spans="2:12" ht="12" thickTop="1">
      <c r="C48" s="55"/>
    </row>
    <row r="49" spans="2:12" ht="9.5" customHeight="1">
      <c r="B49" s="55" t="s">
        <v>204</v>
      </c>
      <c r="I49" s="27"/>
      <c r="L49" s="27"/>
    </row>
    <row r="50" spans="2:12" ht="10.25" customHeight="1">
      <c r="B50" s="250"/>
    </row>
    <row r="51" spans="2:12" ht="10" customHeight="1"/>
    <row r="52" spans="2:12" ht="10" customHeight="1"/>
    <row r="53" spans="2:12" ht="17.25" customHeight="1"/>
  </sheetData>
  <sheetProtection algorithmName="SHA-512" hashValue="9IeLt1cST4qeuzrZu0xa2ypr8o4pl4pmwq1UVaZRTJ8xClF2eRePnfYDS/AxUZBrqXEy27nFjXmRFKnhSVN/UA==" saltValue="ZeCLjihunE225OpvO5aUIQ==" spinCount="100000" sheet="1" objects="1" scenarios="1"/>
  <mergeCells count="19">
    <mergeCell ref="D2:F2"/>
    <mergeCell ref="D3:F3"/>
    <mergeCell ref="D4:F4"/>
    <mergeCell ref="F46:G46"/>
    <mergeCell ref="C11:F11"/>
    <mergeCell ref="C10:F10"/>
    <mergeCell ref="B23:C23"/>
    <mergeCell ref="C9:D9"/>
    <mergeCell ref="E9:F9"/>
    <mergeCell ref="F47:G47"/>
    <mergeCell ref="A5:J5"/>
    <mergeCell ref="A7:J7"/>
    <mergeCell ref="D6:F6"/>
    <mergeCell ref="C12:F12"/>
    <mergeCell ref="C13:F13"/>
    <mergeCell ref="B22:C22"/>
    <mergeCell ref="F21:G21"/>
    <mergeCell ref="F19:G19"/>
    <mergeCell ref="F16:H17"/>
  </mergeCells>
  <phoneticPr fontId="2" type="noConversion"/>
  <printOptions headings="1"/>
  <pageMargins left="0.35" right="0.25" top="0.43" bottom="0.21" header="0.22" footer="0.17"/>
  <pageSetup scale="88" orientation="landscape" useFirstPageNumber="1" r:id="rId1"/>
  <headerFooter alignWithMargins="0">
    <oddHeader>&amp;L&amp;8Page &amp;P&amp;R&amp;8Page &amp;P</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K35"/>
  <sheetViews>
    <sheetView showGridLines="0" workbookViewId="0">
      <pane ySplit="5" topLeftCell="A12" activePane="bottomLeft" state="frozenSplit"/>
      <selection sqref="A1:B1"/>
      <selection pane="bottomLeft" activeCell="C20" sqref="C20"/>
    </sheetView>
  </sheetViews>
  <sheetFormatPr baseColWidth="10" defaultColWidth="8.6640625" defaultRowHeight="11"/>
  <cols>
    <col min="1" max="1" width="32.6640625" style="30" customWidth="1"/>
    <col min="2" max="2" width="4.5" style="30" customWidth="1"/>
    <col min="3" max="9" width="13.6640625" style="30" customWidth="1"/>
    <col min="10" max="11" width="13.6640625" style="50" customWidth="1"/>
    <col min="12" max="12" width="3.33203125" style="30" customWidth="1"/>
    <col min="13" max="13" width="4.5" style="30" customWidth="1"/>
    <col min="14" max="14" width="6.33203125" style="30" customWidth="1"/>
    <col min="15" max="16384" width="8.6640625" style="30"/>
  </cols>
  <sheetData>
    <row r="1" spans="1:11" ht="12">
      <c r="A1" s="390" t="s">
        <v>173</v>
      </c>
      <c r="B1" s="390"/>
      <c r="C1" s="390"/>
      <c r="D1" s="390"/>
      <c r="E1" s="390"/>
      <c r="F1" s="390"/>
      <c r="G1" s="390"/>
      <c r="H1" s="390"/>
      <c r="I1" s="390"/>
      <c r="J1" s="390"/>
      <c r="K1" s="390"/>
    </row>
    <row r="2" spans="1:11" ht="12">
      <c r="A2" s="396" t="s">
        <v>195</v>
      </c>
      <c r="B2" s="396"/>
      <c r="C2" s="396"/>
      <c r="D2" s="396"/>
      <c r="E2" s="396"/>
      <c r="F2" s="396"/>
      <c r="G2" s="396"/>
      <c r="H2" s="396"/>
      <c r="I2" s="396"/>
      <c r="J2" s="396"/>
      <c r="K2" s="396"/>
    </row>
    <row r="3" spans="1:11" ht="12">
      <c r="A3" s="272"/>
      <c r="B3" s="272"/>
      <c r="C3" s="272"/>
      <c r="D3" s="272"/>
      <c r="E3" s="272"/>
      <c r="F3" s="272"/>
      <c r="G3" s="272"/>
      <c r="H3" s="272"/>
      <c r="I3" s="272"/>
      <c r="J3" s="272"/>
      <c r="K3" s="272"/>
    </row>
    <row r="4" spans="1:11" ht="11.5" customHeight="1">
      <c r="A4" s="28"/>
      <c r="B4" s="261"/>
      <c r="C4" s="262" t="s">
        <v>28</v>
      </c>
      <c r="D4" s="262" t="s">
        <v>29</v>
      </c>
      <c r="E4" s="262" t="s">
        <v>30</v>
      </c>
      <c r="F4" s="262" t="s">
        <v>31</v>
      </c>
      <c r="G4" s="262" t="s">
        <v>32</v>
      </c>
      <c r="H4" s="262" t="s">
        <v>33</v>
      </c>
      <c r="I4" s="262" t="s">
        <v>34</v>
      </c>
      <c r="J4" s="262" t="s">
        <v>35</v>
      </c>
      <c r="K4" s="262" t="s">
        <v>36</v>
      </c>
    </row>
    <row r="5" spans="1:11" ht="36">
      <c r="A5" s="266" t="s">
        <v>1</v>
      </c>
      <c r="B5" s="263" t="s">
        <v>152</v>
      </c>
      <c r="C5" s="264" t="s">
        <v>8</v>
      </c>
      <c r="D5" s="265" t="s">
        <v>48</v>
      </c>
      <c r="E5" s="264" t="s">
        <v>135</v>
      </c>
      <c r="F5" s="264" t="s">
        <v>9</v>
      </c>
      <c r="G5" s="265" t="s">
        <v>38</v>
      </c>
      <c r="H5" s="265" t="s">
        <v>136</v>
      </c>
      <c r="I5" s="264" t="s">
        <v>39</v>
      </c>
      <c r="J5" s="264" t="s">
        <v>137</v>
      </c>
      <c r="K5" s="265" t="s">
        <v>40</v>
      </c>
    </row>
    <row r="6" spans="1:11" s="33" customFormat="1" ht="13.5" customHeight="1">
      <c r="A6" s="189" t="s">
        <v>27</v>
      </c>
      <c r="B6" s="190"/>
      <c r="C6" s="31"/>
      <c r="D6" s="32"/>
      <c r="E6" s="32"/>
      <c r="F6" s="32"/>
      <c r="G6" s="32"/>
      <c r="H6" s="32"/>
      <c r="I6" s="32"/>
      <c r="J6" s="32"/>
      <c r="K6" s="32"/>
    </row>
    <row r="7" spans="1:11" s="36" customFormat="1" ht="14" customHeight="1">
      <c r="A7" s="34" t="s">
        <v>138</v>
      </c>
      <c r="B7" s="35" t="s">
        <v>0</v>
      </c>
      <c r="C7" s="110">
        <v>5273239</v>
      </c>
      <c r="D7" s="110"/>
      <c r="E7" s="110"/>
      <c r="F7" s="110"/>
      <c r="G7" s="110"/>
      <c r="H7" s="110"/>
      <c r="I7" s="110"/>
      <c r="J7" s="110"/>
      <c r="K7" s="110"/>
    </row>
    <row r="8" spans="1:11" s="36" customFormat="1" ht="12">
      <c r="A8" s="34" t="s">
        <v>13</v>
      </c>
      <c r="B8" s="40">
        <v>120</v>
      </c>
      <c r="C8" s="110"/>
      <c r="D8" s="110"/>
      <c r="E8" s="110"/>
      <c r="F8" s="110"/>
      <c r="G8" s="110"/>
      <c r="H8" s="110"/>
      <c r="I8" s="110"/>
      <c r="J8" s="110"/>
      <c r="K8" s="111"/>
    </row>
    <row r="9" spans="1:11" s="36" customFormat="1" ht="12">
      <c r="A9" s="37" t="s">
        <v>124</v>
      </c>
      <c r="B9" s="38">
        <v>130</v>
      </c>
      <c r="C9" s="110">
        <v>0</v>
      </c>
      <c r="D9" s="110"/>
      <c r="E9" s="110"/>
      <c r="F9" s="110"/>
      <c r="G9" s="110"/>
      <c r="H9" s="110"/>
      <c r="I9" s="110"/>
      <c r="J9" s="110"/>
      <c r="K9" s="111"/>
    </row>
    <row r="10" spans="1:11" s="36" customFormat="1" ht="12">
      <c r="A10" s="37" t="s">
        <v>139</v>
      </c>
      <c r="B10" s="38">
        <v>140</v>
      </c>
      <c r="C10" s="110">
        <v>0</v>
      </c>
      <c r="D10" s="110"/>
      <c r="E10" s="251"/>
      <c r="F10" s="110"/>
      <c r="G10" s="140"/>
      <c r="H10" s="110"/>
      <c r="I10" s="139"/>
      <c r="J10" s="252"/>
      <c r="K10" s="252"/>
    </row>
    <row r="11" spans="1:11" s="36" customFormat="1" ht="12">
      <c r="A11" s="37" t="s">
        <v>140</v>
      </c>
      <c r="B11" s="38">
        <v>150</v>
      </c>
      <c r="C11" s="251">
        <v>3759115</v>
      </c>
      <c r="D11" s="110"/>
      <c r="E11" s="252"/>
      <c r="F11" s="110"/>
      <c r="G11" s="252"/>
      <c r="H11" s="252"/>
      <c r="I11" s="139"/>
      <c r="J11" s="252"/>
      <c r="K11" s="252"/>
    </row>
    <row r="12" spans="1:11" ht="12">
      <c r="A12" s="39" t="s">
        <v>141</v>
      </c>
      <c r="B12" s="38">
        <v>160</v>
      </c>
      <c r="C12" s="110">
        <v>0</v>
      </c>
      <c r="D12" s="251"/>
      <c r="E12" s="252"/>
      <c r="F12" s="110"/>
      <c r="G12" s="252"/>
      <c r="H12" s="252"/>
      <c r="I12" s="110"/>
      <c r="J12" s="252"/>
      <c r="K12" s="252"/>
    </row>
    <row r="13" spans="1:11" ht="12">
      <c r="A13" s="37" t="s">
        <v>12</v>
      </c>
      <c r="B13" s="40">
        <v>170</v>
      </c>
      <c r="C13" s="110">
        <v>0</v>
      </c>
      <c r="D13" s="110"/>
      <c r="E13" s="252"/>
      <c r="F13" s="251"/>
      <c r="G13" s="252"/>
      <c r="H13" s="252"/>
      <c r="I13" s="110"/>
      <c r="J13" s="252"/>
      <c r="K13" s="252"/>
    </row>
    <row r="14" spans="1:11" ht="12">
      <c r="A14" s="41" t="s">
        <v>142</v>
      </c>
      <c r="B14" s="40">
        <v>180</v>
      </c>
      <c r="C14" s="110">
        <v>0</v>
      </c>
      <c r="D14" s="110"/>
      <c r="E14" s="251"/>
      <c r="F14" s="110"/>
      <c r="G14" s="252"/>
      <c r="H14" s="252"/>
      <c r="I14" s="110"/>
      <c r="J14" s="252"/>
      <c r="K14" s="252"/>
    </row>
    <row r="15" spans="1:11" ht="12">
      <c r="A15" s="41" t="s">
        <v>14</v>
      </c>
      <c r="B15" s="40">
        <v>190</v>
      </c>
      <c r="C15" s="110">
        <v>0</v>
      </c>
      <c r="D15" s="110"/>
      <c r="E15" s="110"/>
      <c r="F15" s="110"/>
      <c r="G15" s="110"/>
      <c r="H15" s="110"/>
      <c r="I15" s="110"/>
      <c r="J15" s="110"/>
      <c r="K15" s="110"/>
    </row>
    <row r="16" spans="1:11" ht="13" thickBot="1">
      <c r="A16" s="256" t="s">
        <v>116</v>
      </c>
      <c r="B16" s="162"/>
      <c r="C16" s="112">
        <f t="shared" ref="C16:K16" si="0">SUM(C7:C15)</f>
        <v>9032354</v>
      </c>
      <c r="D16" s="112">
        <f t="shared" si="0"/>
        <v>0</v>
      </c>
      <c r="E16" s="112">
        <f t="shared" si="0"/>
        <v>0</v>
      </c>
      <c r="F16" s="112">
        <f t="shared" si="0"/>
        <v>0</v>
      </c>
      <c r="G16" s="112">
        <f t="shared" si="0"/>
        <v>0</v>
      </c>
      <c r="H16" s="112">
        <f t="shared" si="0"/>
        <v>0</v>
      </c>
      <c r="I16" s="112">
        <f t="shared" si="0"/>
        <v>0</v>
      </c>
      <c r="J16" s="112">
        <f t="shared" si="0"/>
        <v>0</v>
      </c>
      <c r="K16" s="112">
        <f t="shared" si="0"/>
        <v>0</v>
      </c>
    </row>
    <row r="17" spans="1:11" ht="13.5" customHeight="1" thickTop="1">
      <c r="A17" s="191" t="s">
        <v>26</v>
      </c>
      <c r="B17" s="192"/>
      <c r="C17" s="113"/>
      <c r="D17" s="113"/>
      <c r="E17" s="113"/>
      <c r="F17" s="113"/>
      <c r="G17" s="113"/>
      <c r="H17" s="113"/>
      <c r="I17" s="113"/>
      <c r="J17" s="114"/>
      <c r="K17" s="113"/>
    </row>
    <row r="18" spans="1:11" ht="12">
      <c r="A18" s="42" t="s">
        <v>143</v>
      </c>
      <c r="B18" s="40">
        <v>410</v>
      </c>
      <c r="C18" s="115">
        <v>0</v>
      </c>
      <c r="D18" s="115"/>
      <c r="E18" s="115"/>
      <c r="F18" s="115"/>
      <c r="G18" s="115"/>
      <c r="H18" s="115"/>
      <c r="I18" s="114"/>
      <c r="J18" s="115"/>
      <c r="K18" s="115"/>
    </row>
    <row r="19" spans="1:11" ht="12">
      <c r="A19" s="43" t="s">
        <v>144</v>
      </c>
      <c r="B19" s="44">
        <v>420</v>
      </c>
      <c r="C19" s="115">
        <v>0</v>
      </c>
      <c r="D19" s="115"/>
      <c r="E19" s="115"/>
      <c r="F19" s="115"/>
      <c r="G19" s="115"/>
      <c r="H19" s="259"/>
      <c r="I19" s="116"/>
      <c r="J19" s="115"/>
      <c r="K19" s="115"/>
    </row>
    <row r="20" spans="1:11" ht="12">
      <c r="A20" s="43" t="s">
        <v>146</v>
      </c>
      <c r="B20" s="44">
        <v>430</v>
      </c>
      <c r="C20" s="115">
        <v>20787</v>
      </c>
      <c r="D20" s="115"/>
      <c r="E20" s="115"/>
      <c r="F20" s="115"/>
      <c r="G20" s="115"/>
      <c r="H20" s="116"/>
      <c r="I20" s="116"/>
      <c r="J20" s="116"/>
      <c r="K20" s="115"/>
    </row>
    <row r="21" spans="1:11" ht="12">
      <c r="A21" s="43" t="s">
        <v>145</v>
      </c>
      <c r="B21" s="44">
        <v>440</v>
      </c>
      <c r="C21" s="115">
        <v>0</v>
      </c>
      <c r="D21" s="115"/>
      <c r="E21" s="115"/>
      <c r="F21" s="115"/>
      <c r="G21" s="115"/>
      <c r="H21" s="116"/>
      <c r="I21" s="116"/>
      <c r="J21" s="116"/>
      <c r="K21" s="115"/>
    </row>
    <row r="22" spans="1:11" ht="12">
      <c r="A22" s="43" t="s">
        <v>147</v>
      </c>
      <c r="B22" s="44">
        <v>460</v>
      </c>
      <c r="C22" s="115">
        <v>0</v>
      </c>
      <c r="D22" s="115"/>
      <c r="E22" s="259"/>
      <c r="F22" s="115"/>
      <c r="G22" s="259"/>
      <c r="H22" s="259"/>
      <c r="I22" s="116"/>
      <c r="J22" s="116"/>
      <c r="K22" s="116"/>
    </row>
    <row r="23" spans="1:11" ht="12">
      <c r="A23" s="45" t="s">
        <v>148</v>
      </c>
      <c r="B23" s="44">
        <v>470</v>
      </c>
      <c r="C23" s="115">
        <v>1145125</v>
      </c>
      <c r="D23" s="115"/>
      <c r="E23" s="115"/>
      <c r="F23" s="115"/>
      <c r="G23" s="115"/>
      <c r="H23" s="116"/>
      <c r="I23" s="116"/>
      <c r="J23" s="115"/>
      <c r="K23" s="116"/>
    </row>
    <row r="24" spans="1:11" ht="12">
      <c r="A24" s="46" t="s">
        <v>149</v>
      </c>
      <c r="B24" s="47">
        <v>480</v>
      </c>
      <c r="C24" s="259">
        <v>119536</v>
      </c>
      <c r="D24" s="115"/>
      <c r="E24" s="116"/>
      <c r="F24" s="115"/>
      <c r="G24" s="116"/>
      <c r="H24" s="116"/>
      <c r="I24" s="116"/>
      <c r="J24" s="116"/>
      <c r="K24" s="115"/>
    </row>
    <row r="25" spans="1:11" ht="12">
      <c r="A25" s="46" t="s">
        <v>150</v>
      </c>
      <c r="B25" s="47">
        <v>490</v>
      </c>
      <c r="C25" s="115">
        <v>1775144</v>
      </c>
      <c r="D25" s="259"/>
      <c r="E25" s="116"/>
      <c r="F25" s="115"/>
      <c r="G25" s="116"/>
      <c r="H25" s="116"/>
      <c r="I25" s="116"/>
      <c r="J25" s="116"/>
      <c r="K25" s="115"/>
    </row>
    <row r="26" spans="1:11" ht="12">
      <c r="A26" s="46" t="s">
        <v>37</v>
      </c>
      <c r="B26" s="47">
        <v>493</v>
      </c>
      <c r="C26" s="115"/>
      <c r="D26" s="115"/>
      <c r="E26" s="116"/>
      <c r="F26" s="259"/>
      <c r="G26" s="116"/>
      <c r="H26" s="116"/>
      <c r="I26" s="116"/>
      <c r="J26" s="116"/>
      <c r="K26" s="115"/>
    </row>
    <row r="27" spans="1:11" ht="12">
      <c r="A27" s="257" t="s">
        <v>151</v>
      </c>
      <c r="B27" s="253"/>
      <c r="C27" s="260">
        <f>SUM(C18:C26)</f>
        <v>3060592</v>
      </c>
      <c r="D27" s="260">
        <f t="shared" ref="D27:K27" si="1">SUM(D18:D26)</f>
        <v>0</v>
      </c>
      <c r="E27" s="260">
        <f t="shared" si="1"/>
        <v>0</v>
      </c>
      <c r="F27" s="260">
        <f t="shared" si="1"/>
        <v>0</v>
      </c>
      <c r="G27" s="260">
        <f t="shared" si="1"/>
        <v>0</v>
      </c>
      <c r="H27" s="260">
        <f t="shared" si="1"/>
        <v>0</v>
      </c>
      <c r="I27" s="260">
        <f t="shared" si="1"/>
        <v>0</v>
      </c>
      <c r="J27" s="260">
        <f t="shared" si="1"/>
        <v>0</v>
      </c>
      <c r="K27" s="260">
        <f t="shared" si="1"/>
        <v>0</v>
      </c>
    </row>
    <row r="28" spans="1:11" ht="13.5" customHeight="1">
      <c r="A28" s="193" t="s">
        <v>15</v>
      </c>
      <c r="B28" s="194"/>
      <c r="C28" s="113"/>
      <c r="D28" s="114"/>
      <c r="E28" s="114"/>
      <c r="F28" s="114"/>
      <c r="G28" s="114"/>
      <c r="H28" s="114"/>
      <c r="I28" s="114"/>
      <c r="J28" s="114"/>
      <c r="K28" s="114"/>
    </row>
    <row r="29" spans="1:11" ht="12">
      <c r="A29" s="43" t="s">
        <v>172</v>
      </c>
      <c r="B29" s="44">
        <v>511</v>
      </c>
      <c r="C29" s="268"/>
      <c r="D29" s="268"/>
      <c r="E29" s="268"/>
      <c r="F29" s="268"/>
      <c r="G29" s="268"/>
      <c r="H29" s="268"/>
      <c r="I29" s="114"/>
      <c r="J29" s="280"/>
      <c r="K29" s="280"/>
    </row>
    <row r="30" spans="1:11" ht="14" customHeight="1" thickBot="1">
      <c r="A30" s="258" t="s">
        <v>117</v>
      </c>
      <c r="B30" s="165"/>
      <c r="C30" s="112">
        <f t="shared" ref="C30:H30" si="2">SUM(C27:C29)</f>
        <v>3060592</v>
      </c>
      <c r="D30" s="112">
        <f t="shared" si="2"/>
        <v>0</v>
      </c>
      <c r="E30" s="112">
        <f t="shared" si="2"/>
        <v>0</v>
      </c>
      <c r="F30" s="112">
        <f t="shared" si="2"/>
        <v>0</v>
      </c>
      <c r="G30" s="112">
        <f t="shared" si="2"/>
        <v>0</v>
      </c>
      <c r="H30" s="112">
        <f t="shared" si="2"/>
        <v>0</v>
      </c>
      <c r="I30" s="281">
        <f>I27</f>
        <v>0</v>
      </c>
      <c r="J30" s="112">
        <f>SUM(J27:J29)</f>
        <v>0</v>
      </c>
      <c r="K30" s="112">
        <f>SUM(K27:K29)</f>
        <v>0</v>
      </c>
    </row>
    <row r="31" spans="1:11" ht="13" thickTop="1">
      <c r="A31" s="163" t="s">
        <v>16</v>
      </c>
      <c r="B31" s="164">
        <v>714</v>
      </c>
      <c r="C31" s="117">
        <v>0</v>
      </c>
      <c r="D31" s="117"/>
      <c r="E31" s="117"/>
      <c r="F31" s="117"/>
      <c r="G31" s="117"/>
      <c r="H31" s="117"/>
      <c r="I31" s="117"/>
      <c r="J31" s="117"/>
      <c r="K31" s="117"/>
    </row>
    <row r="32" spans="1:11" ht="12">
      <c r="A32" s="46" t="s">
        <v>17</v>
      </c>
      <c r="B32" s="47">
        <v>730</v>
      </c>
      <c r="C32" s="115">
        <v>5971762</v>
      </c>
      <c r="D32" s="115"/>
      <c r="E32" s="115"/>
      <c r="F32" s="115"/>
      <c r="G32" s="115"/>
      <c r="H32" s="115"/>
      <c r="I32" s="115"/>
      <c r="J32" s="115"/>
      <c r="K32" s="115"/>
    </row>
    <row r="33" spans="1:11" ht="12">
      <c r="A33" s="46" t="s">
        <v>18</v>
      </c>
      <c r="B33" s="267"/>
      <c r="C33" s="113"/>
      <c r="D33" s="114"/>
      <c r="E33" s="114"/>
      <c r="F33" s="114"/>
      <c r="G33" s="114"/>
      <c r="H33" s="114"/>
      <c r="I33" s="114"/>
      <c r="J33" s="114"/>
      <c r="K33" s="114"/>
    </row>
    <row r="34" spans="1:11" ht="13" thickBot="1">
      <c r="A34" s="166" t="s">
        <v>118</v>
      </c>
      <c r="B34" s="165"/>
      <c r="C34" s="112">
        <f>SUM(C30:C32)</f>
        <v>9032354</v>
      </c>
      <c r="D34" s="112">
        <f t="shared" ref="D34:K34" si="3">SUM(D30:D32)</f>
        <v>0</v>
      </c>
      <c r="E34" s="112">
        <f t="shared" si="3"/>
        <v>0</v>
      </c>
      <c r="F34" s="112">
        <f t="shared" si="3"/>
        <v>0</v>
      </c>
      <c r="G34" s="112">
        <f t="shared" si="3"/>
        <v>0</v>
      </c>
      <c r="H34" s="112">
        <f t="shared" si="3"/>
        <v>0</v>
      </c>
      <c r="I34" s="112">
        <f t="shared" si="3"/>
        <v>0</v>
      </c>
      <c r="J34" s="112">
        <f t="shared" si="3"/>
        <v>0</v>
      </c>
      <c r="K34" s="112">
        <f t="shared" si="3"/>
        <v>0</v>
      </c>
    </row>
    <row r="35" spans="1:11" ht="14" customHeight="1" thickTop="1">
      <c r="A35" s="49"/>
    </row>
  </sheetData>
  <sheetProtection algorithmName="SHA-512" hashValue="85SDxoy4+H0Zad0cy1Cs1hVIIuBmWtfWOv9cHXstc9INFMzgvbnihfB+8lsRk7RoJ1dAYCMZZLHd1MlJxr9cZg==" saltValue="CDt7Gen9RKZ1+gj3k6QS1A==" spinCount="100000" sheet="1" objects="1" scenarios="1"/>
  <mergeCells count="2">
    <mergeCell ref="A1:K1"/>
    <mergeCell ref="A2:K2"/>
  </mergeCells>
  <phoneticPr fontId="2" type="noConversion"/>
  <printOptions headings="1"/>
  <pageMargins left="0" right="0" top="0.72" bottom="0.47" header="0.22" footer="0.17"/>
  <pageSetup scale="82" firstPageNumber="5" orientation="landscape" r:id="rId1"/>
  <headerFooter alignWithMargins="0">
    <oddHeader>&amp;L&amp;8Page &amp;P&amp;R&amp;8Page &amp;P</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K31"/>
  <sheetViews>
    <sheetView showGridLines="0" workbookViewId="0">
      <pane ySplit="3" topLeftCell="A17" activePane="bottomLeft" state="frozenSplit"/>
      <selection sqref="A1:B1"/>
      <selection pane="bottomLeft" activeCell="C23" sqref="C23 C26"/>
    </sheetView>
  </sheetViews>
  <sheetFormatPr baseColWidth="10" defaultColWidth="8.6640625" defaultRowHeight="11"/>
  <cols>
    <col min="1" max="1" width="36" style="30" customWidth="1"/>
    <col min="2" max="2" width="4.6640625" style="30" customWidth="1"/>
    <col min="3" max="9" width="13.6640625" style="30" customWidth="1"/>
    <col min="10" max="11" width="13.6640625" style="50" customWidth="1"/>
    <col min="12" max="12" width="3.33203125" style="30" customWidth="1"/>
    <col min="13" max="13" width="4.5" style="30" customWidth="1"/>
    <col min="14" max="16384" width="8.6640625" style="30"/>
  </cols>
  <sheetData>
    <row r="1" spans="1:11" ht="12">
      <c r="A1" s="390" t="s">
        <v>165</v>
      </c>
      <c r="B1" s="390"/>
      <c r="C1" s="390"/>
      <c r="D1" s="390"/>
      <c r="E1" s="390"/>
      <c r="F1" s="390"/>
      <c r="G1" s="390"/>
      <c r="H1" s="390"/>
      <c r="I1" s="390"/>
      <c r="J1" s="390"/>
      <c r="K1" s="390"/>
    </row>
    <row r="2" spans="1:11" ht="12">
      <c r="A2" s="396" t="s">
        <v>198</v>
      </c>
      <c r="B2" s="396"/>
      <c r="C2" s="396"/>
      <c r="D2" s="396"/>
      <c r="E2" s="396"/>
      <c r="F2" s="396"/>
      <c r="G2" s="396"/>
      <c r="H2" s="396"/>
      <c r="I2" s="396"/>
      <c r="J2" s="396"/>
      <c r="K2" s="396"/>
    </row>
    <row r="3" spans="1:11" ht="12">
      <c r="A3" s="272"/>
      <c r="B3" s="272"/>
      <c r="C3" s="272"/>
      <c r="D3" s="272"/>
      <c r="E3" s="272"/>
      <c r="F3" s="272"/>
      <c r="G3" s="272"/>
      <c r="H3" s="272"/>
      <c r="I3" s="272"/>
      <c r="J3" s="272"/>
      <c r="K3" s="272"/>
    </row>
    <row r="4" spans="1:11" s="72" customFormat="1" ht="12.25" customHeight="1">
      <c r="A4" s="28"/>
      <c r="B4" s="29"/>
      <c r="C4" s="262" t="s">
        <v>28</v>
      </c>
      <c r="D4" s="262" t="s">
        <v>29</v>
      </c>
      <c r="E4" s="262" t="s">
        <v>30</v>
      </c>
      <c r="F4" s="262" t="s">
        <v>31</v>
      </c>
      <c r="G4" s="262" t="s">
        <v>32</v>
      </c>
      <c r="H4" s="262" t="s">
        <v>33</v>
      </c>
      <c r="I4" s="262" t="s">
        <v>34</v>
      </c>
      <c r="J4" s="262" t="s">
        <v>35</v>
      </c>
      <c r="K4" s="262" t="s">
        <v>36</v>
      </c>
    </row>
    <row r="5" spans="1:11" ht="36">
      <c r="A5" s="266" t="s">
        <v>1</v>
      </c>
      <c r="B5" s="263" t="s">
        <v>152</v>
      </c>
      <c r="C5" s="264" t="s">
        <v>8</v>
      </c>
      <c r="D5" s="265" t="s">
        <v>48</v>
      </c>
      <c r="E5" s="264" t="s">
        <v>135</v>
      </c>
      <c r="F5" s="264" t="s">
        <v>9</v>
      </c>
      <c r="G5" s="265" t="s">
        <v>38</v>
      </c>
      <c r="H5" s="265" t="s">
        <v>136</v>
      </c>
      <c r="I5" s="264" t="s">
        <v>39</v>
      </c>
      <c r="J5" s="264" t="s">
        <v>137</v>
      </c>
      <c r="K5" s="265" t="s">
        <v>40</v>
      </c>
    </row>
    <row r="6" spans="1:11" ht="13.5" customHeight="1">
      <c r="A6" s="195" t="s">
        <v>11</v>
      </c>
      <c r="B6" s="196"/>
      <c r="C6" s="108"/>
      <c r="D6" s="108"/>
      <c r="E6" s="108"/>
      <c r="F6" s="108"/>
      <c r="G6" s="108"/>
      <c r="H6" s="108"/>
      <c r="I6" s="108"/>
      <c r="J6" s="108"/>
      <c r="K6" s="108"/>
    </row>
    <row r="7" spans="1:11" ht="14" customHeight="1">
      <c r="A7" s="199" t="s">
        <v>19</v>
      </c>
      <c r="B7" s="200">
        <v>1000</v>
      </c>
      <c r="C7" s="118">
        <v>18602280</v>
      </c>
      <c r="D7" s="118"/>
      <c r="E7" s="118"/>
      <c r="F7" s="118"/>
      <c r="G7" s="118"/>
      <c r="H7" s="118"/>
      <c r="I7" s="118"/>
      <c r="J7" s="118"/>
      <c r="K7" s="118"/>
    </row>
    <row r="8" spans="1:11" ht="24">
      <c r="A8" s="201" t="s">
        <v>166</v>
      </c>
      <c r="B8" s="200">
        <v>2000</v>
      </c>
      <c r="C8" s="118">
        <v>0</v>
      </c>
      <c r="D8" s="118"/>
      <c r="E8" s="119"/>
      <c r="F8" s="118"/>
      <c r="G8" s="118"/>
      <c r="H8" s="119"/>
      <c r="I8" s="119"/>
      <c r="J8" s="119"/>
      <c r="K8" s="119"/>
    </row>
    <row r="9" spans="1:11" ht="14" customHeight="1">
      <c r="A9" s="201" t="s">
        <v>20</v>
      </c>
      <c r="B9" s="200">
        <v>3000</v>
      </c>
      <c r="C9" s="118">
        <v>2178477</v>
      </c>
      <c r="D9" s="118"/>
      <c r="E9" s="118"/>
      <c r="F9" s="118"/>
      <c r="G9" s="118"/>
      <c r="H9" s="118"/>
      <c r="I9" s="118"/>
      <c r="J9" s="118"/>
      <c r="K9" s="118"/>
    </row>
    <row r="10" spans="1:11" ht="14" customHeight="1">
      <c r="A10" s="202" t="s">
        <v>21</v>
      </c>
      <c r="B10" s="200">
        <v>4000</v>
      </c>
      <c r="C10" s="118">
        <v>5215191</v>
      </c>
      <c r="D10" s="118"/>
      <c r="E10" s="120"/>
      <c r="F10" s="118"/>
      <c r="G10" s="118"/>
      <c r="H10" s="118"/>
      <c r="I10" s="120"/>
      <c r="J10" s="120"/>
      <c r="K10" s="118"/>
    </row>
    <row r="11" spans="1:11" ht="14" customHeight="1" thickBot="1">
      <c r="A11" s="255" t="s">
        <v>119</v>
      </c>
      <c r="B11" s="169"/>
      <c r="C11" s="121">
        <f>SUM(C7:C10)</f>
        <v>25995948</v>
      </c>
      <c r="D11" s="121">
        <f>SUM(D7:D10)</f>
        <v>0</v>
      </c>
      <c r="E11" s="121">
        <f>SUM(E7:E10)</f>
        <v>0</v>
      </c>
      <c r="F11" s="121">
        <f>SUM(F7:F10)</f>
        <v>0</v>
      </c>
      <c r="G11" s="121">
        <f>G7+G8+G9+G10</f>
        <v>0</v>
      </c>
      <c r="H11" s="121">
        <f>SUM(H7:H10)</f>
        <v>0</v>
      </c>
      <c r="I11" s="121">
        <f>SUM(I7:I10)</f>
        <v>0</v>
      </c>
      <c r="J11" s="121">
        <f>SUM(J7:J10)</f>
        <v>0</v>
      </c>
      <c r="K11" s="121">
        <f>SUM(K7:K10)</f>
        <v>0</v>
      </c>
    </row>
    <row r="12" spans="1:11" ht="14" thickTop="1" thickBot="1">
      <c r="A12" s="167" t="s">
        <v>174</v>
      </c>
      <c r="B12" s="269">
        <v>3998</v>
      </c>
      <c r="C12" s="122">
        <v>4408905</v>
      </c>
      <c r="D12" s="122"/>
      <c r="E12" s="122"/>
      <c r="F12" s="122"/>
      <c r="G12" s="122"/>
      <c r="H12" s="122"/>
      <c r="I12" s="123"/>
      <c r="J12" s="122"/>
      <c r="K12" s="122"/>
    </row>
    <row r="13" spans="1:11" ht="14" customHeight="1" thickTop="1" thickBot="1">
      <c r="A13" s="254" t="s">
        <v>120</v>
      </c>
      <c r="B13" s="170"/>
      <c r="C13" s="124">
        <f t="shared" ref="C13:K13" si="0">C11+C12</f>
        <v>30404853</v>
      </c>
      <c r="D13" s="124">
        <f t="shared" si="0"/>
        <v>0</v>
      </c>
      <c r="E13" s="124">
        <f t="shared" si="0"/>
        <v>0</v>
      </c>
      <c r="F13" s="124">
        <f t="shared" si="0"/>
        <v>0</v>
      </c>
      <c r="G13" s="124">
        <f t="shared" si="0"/>
        <v>0</v>
      </c>
      <c r="H13" s="124">
        <f t="shared" si="0"/>
        <v>0</v>
      </c>
      <c r="I13" s="124">
        <f t="shared" si="0"/>
        <v>0</v>
      </c>
      <c r="J13" s="124">
        <f t="shared" si="0"/>
        <v>0</v>
      </c>
      <c r="K13" s="124">
        <f t="shared" si="0"/>
        <v>0</v>
      </c>
    </row>
    <row r="14" spans="1:11" ht="13.5" customHeight="1" thickTop="1">
      <c r="A14" s="197" t="s">
        <v>10</v>
      </c>
      <c r="B14" s="198"/>
      <c r="C14" s="125"/>
      <c r="D14" s="123"/>
      <c r="E14" s="123"/>
      <c r="F14" s="123"/>
      <c r="G14" s="125"/>
      <c r="H14" s="123"/>
      <c r="I14" s="123"/>
      <c r="J14" s="123"/>
      <c r="K14" s="123"/>
    </row>
    <row r="15" spans="1:11" ht="14" customHeight="1">
      <c r="A15" s="203" t="s">
        <v>22</v>
      </c>
      <c r="B15" s="204">
        <v>1000</v>
      </c>
      <c r="C15" s="118">
        <v>6240968</v>
      </c>
      <c r="D15" s="123"/>
      <c r="E15" s="123"/>
      <c r="F15" s="123"/>
      <c r="G15" s="118"/>
      <c r="H15" s="123"/>
      <c r="I15" s="123"/>
      <c r="J15" s="123"/>
      <c r="K15" s="123"/>
    </row>
    <row r="16" spans="1:11" ht="14" customHeight="1">
      <c r="A16" s="199" t="s">
        <v>23</v>
      </c>
      <c r="B16" s="205">
        <v>2000</v>
      </c>
      <c r="C16" s="118">
        <v>11621243</v>
      </c>
      <c r="D16" s="118"/>
      <c r="E16" s="123"/>
      <c r="F16" s="118"/>
      <c r="G16" s="118"/>
      <c r="H16" s="118"/>
      <c r="I16" s="123"/>
      <c r="J16" s="120"/>
      <c r="K16" s="118"/>
    </row>
    <row r="17" spans="1:11" ht="14" customHeight="1">
      <c r="A17" s="201" t="s">
        <v>24</v>
      </c>
      <c r="B17" s="205">
        <v>3000</v>
      </c>
      <c r="C17" s="118">
        <v>633273</v>
      </c>
      <c r="D17" s="118"/>
      <c r="E17" s="123"/>
      <c r="F17" s="118"/>
      <c r="G17" s="118"/>
      <c r="H17" s="119"/>
      <c r="I17" s="123"/>
      <c r="J17" s="123"/>
      <c r="K17" s="123"/>
    </row>
    <row r="18" spans="1:11" ht="14" customHeight="1">
      <c r="A18" s="202" t="s">
        <v>153</v>
      </c>
      <c r="B18" s="206">
        <v>4000</v>
      </c>
      <c r="C18" s="118">
        <v>5051656</v>
      </c>
      <c r="D18" s="118"/>
      <c r="E18" s="118"/>
      <c r="F18" s="118"/>
      <c r="G18" s="118"/>
      <c r="H18" s="118"/>
      <c r="I18" s="123"/>
      <c r="J18" s="352"/>
      <c r="K18" s="118"/>
    </row>
    <row r="19" spans="1:11" ht="14" customHeight="1">
      <c r="A19" s="202" t="s">
        <v>25</v>
      </c>
      <c r="B19" s="205">
        <v>5000</v>
      </c>
      <c r="C19" s="118">
        <v>0</v>
      </c>
      <c r="D19" s="118"/>
      <c r="E19" s="118"/>
      <c r="F19" s="118"/>
      <c r="G19" s="118"/>
      <c r="H19" s="119"/>
      <c r="I19" s="123"/>
      <c r="J19" s="118"/>
      <c r="K19" s="118"/>
    </row>
    <row r="20" spans="1:11" ht="14" customHeight="1" thickBot="1">
      <c r="A20" s="255" t="s">
        <v>121</v>
      </c>
      <c r="B20" s="174"/>
      <c r="C20" s="121">
        <f t="shared" ref="C20:H20" si="1">SUM(C15:C19)</f>
        <v>23547140</v>
      </c>
      <c r="D20" s="121">
        <f t="shared" si="1"/>
        <v>0</v>
      </c>
      <c r="E20" s="121">
        <f t="shared" si="1"/>
        <v>0</v>
      </c>
      <c r="F20" s="121">
        <f t="shared" si="1"/>
        <v>0</v>
      </c>
      <c r="G20" s="121">
        <f t="shared" si="1"/>
        <v>0</v>
      </c>
      <c r="H20" s="121">
        <f t="shared" si="1"/>
        <v>0</v>
      </c>
      <c r="I20" s="123"/>
      <c r="J20" s="121">
        <f>SUM(J15:J19)</f>
        <v>0</v>
      </c>
      <c r="K20" s="121">
        <f>SUM(K15:K19)</f>
        <v>0</v>
      </c>
    </row>
    <row r="21" spans="1:11" ht="14" thickTop="1" thickBot="1">
      <c r="A21" s="171" t="s">
        <v>175</v>
      </c>
      <c r="B21" s="269">
        <v>4180</v>
      </c>
      <c r="C21" s="124">
        <f t="shared" ref="C21:H21" si="2">C12</f>
        <v>4408905</v>
      </c>
      <c r="D21" s="124">
        <f t="shared" si="2"/>
        <v>0</v>
      </c>
      <c r="E21" s="124">
        <f t="shared" si="2"/>
        <v>0</v>
      </c>
      <c r="F21" s="124">
        <f t="shared" si="2"/>
        <v>0</v>
      </c>
      <c r="G21" s="124">
        <f t="shared" si="2"/>
        <v>0</v>
      </c>
      <c r="H21" s="124">
        <f t="shared" si="2"/>
        <v>0</v>
      </c>
      <c r="I21" s="123" t="s">
        <v>0</v>
      </c>
      <c r="J21" s="126">
        <f>J12</f>
        <v>0</v>
      </c>
      <c r="K21" s="126">
        <f>K12</f>
        <v>0</v>
      </c>
    </row>
    <row r="22" spans="1:11" ht="14" customHeight="1" thickTop="1" thickBot="1">
      <c r="A22" s="255" t="s">
        <v>122</v>
      </c>
      <c r="B22" s="175"/>
      <c r="C22" s="124">
        <f t="shared" ref="C22:H22" si="3">C20+C21</f>
        <v>27956045</v>
      </c>
      <c r="D22" s="124">
        <f t="shared" si="3"/>
        <v>0</v>
      </c>
      <c r="E22" s="124">
        <f t="shared" si="3"/>
        <v>0</v>
      </c>
      <c r="F22" s="124">
        <f t="shared" si="3"/>
        <v>0</v>
      </c>
      <c r="G22" s="124">
        <f t="shared" si="3"/>
        <v>0</v>
      </c>
      <c r="H22" s="124">
        <f t="shared" si="3"/>
        <v>0</v>
      </c>
      <c r="I22" s="127"/>
      <c r="J22" s="124">
        <f>J20+J21</f>
        <v>0</v>
      </c>
      <c r="K22" s="124">
        <f>K20+K21</f>
        <v>0</v>
      </c>
    </row>
    <row r="23" spans="1:11" ht="25" thickTop="1">
      <c r="A23" s="172" t="s">
        <v>76</v>
      </c>
      <c r="B23" s="168"/>
      <c r="C23" s="128">
        <f t="shared" ref="C23:H23" si="4">C11-C20</f>
        <v>2448808</v>
      </c>
      <c r="D23" s="128">
        <f t="shared" si="4"/>
        <v>0</v>
      </c>
      <c r="E23" s="128">
        <f t="shared" si="4"/>
        <v>0</v>
      </c>
      <c r="F23" s="128">
        <f t="shared" si="4"/>
        <v>0</v>
      </c>
      <c r="G23" s="128">
        <f t="shared" si="4"/>
        <v>0</v>
      </c>
      <c r="H23" s="128">
        <f t="shared" si="4"/>
        <v>0</v>
      </c>
      <c r="I23" s="128">
        <f>I11</f>
        <v>0</v>
      </c>
      <c r="J23" s="128">
        <f>J11-J20</f>
        <v>0</v>
      </c>
      <c r="K23" s="128">
        <f>K11-K20</f>
        <v>0</v>
      </c>
    </row>
    <row r="24" spans="1:11" ht="13" thickBot="1">
      <c r="A24" s="207" t="s">
        <v>154</v>
      </c>
      <c r="B24" s="208">
        <v>7000</v>
      </c>
      <c r="C24" s="129"/>
      <c r="D24" s="129"/>
      <c r="E24" s="129"/>
      <c r="F24" s="129"/>
      <c r="G24" s="129"/>
      <c r="H24" s="129"/>
      <c r="I24" s="129"/>
      <c r="J24" s="129"/>
      <c r="K24" s="129"/>
    </row>
    <row r="25" spans="1:11" ht="14" customHeight="1" thickTop="1" thickBot="1">
      <c r="A25" s="209" t="s">
        <v>155</v>
      </c>
      <c r="B25" s="210">
        <v>8000</v>
      </c>
      <c r="C25" s="130"/>
      <c r="D25" s="130"/>
      <c r="E25" s="130"/>
      <c r="F25" s="130"/>
      <c r="G25" s="131"/>
      <c r="H25" s="130"/>
      <c r="I25" s="131"/>
      <c r="J25" s="130"/>
      <c r="K25" s="130"/>
    </row>
    <row r="26" spans="1:11" ht="17" thickTop="1" thickBot="1">
      <c r="A26" s="270" t="s">
        <v>156</v>
      </c>
      <c r="B26" s="176"/>
      <c r="C26" s="132">
        <f t="shared" ref="C26:K26" si="5">C24-C25</f>
        <v>0</v>
      </c>
      <c r="D26" s="132">
        <f t="shared" si="5"/>
        <v>0</v>
      </c>
      <c r="E26" s="132">
        <f t="shared" si="5"/>
        <v>0</v>
      </c>
      <c r="F26" s="132">
        <f t="shared" si="5"/>
        <v>0</v>
      </c>
      <c r="G26" s="132">
        <f t="shared" si="5"/>
        <v>0</v>
      </c>
      <c r="H26" s="132">
        <f t="shared" si="5"/>
        <v>0</v>
      </c>
      <c r="I26" s="132">
        <f t="shared" si="5"/>
        <v>0</v>
      </c>
      <c r="J26" s="132">
        <f t="shared" si="5"/>
        <v>0</v>
      </c>
      <c r="K26" s="132">
        <f t="shared" si="5"/>
        <v>0</v>
      </c>
    </row>
    <row r="27" spans="1:11" ht="37.5" customHeight="1" thickTop="1" thickBot="1">
      <c r="A27" s="397" t="s">
        <v>157</v>
      </c>
      <c r="B27" s="398"/>
      <c r="C27" s="186">
        <f t="shared" ref="C27:K27" si="6">C23+C26</f>
        <v>2448808</v>
      </c>
      <c r="D27" s="186">
        <f t="shared" si="6"/>
        <v>0</v>
      </c>
      <c r="E27" s="186">
        <f t="shared" si="6"/>
        <v>0</v>
      </c>
      <c r="F27" s="186">
        <f t="shared" si="6"/>
        <v>0</v>
      </c>
      <c r="G27" s="186">
        <f t="shared" si="6"/>
        <v>0</v>
      </c>
      <c r="H27" s="186">
        <f t="shared" si="6"/>
        <v>0</v>
      </c>
      <c r="I27" s="186">
        <f t="shared" si="6"/>
        <v>0</v>
      </c>
      <c r="J27" s="186">
        <f t="shared" si="6"/>
        <v>0</v>
      </c>
      <c r="K27" s="186">
        <f t="shared" si="6"/>
        <v>0</v>
      </c>
    </row>
    <row r="28" spans="1:11" ht="13" thickTop="1">
      <c r="A28" s="279" t="s">
        <v>196</v>
      </c>
      <c r="B28" s="173"/>
      <c r="C28" s="122">
        <v>3522954</v>
      </c>
      <c r="D28" s="122"/>
      <c r="E28" s="122"/>
      <c r="F28" s="122"/>
      <c r="G28" s="122"/>
      <c r="H28" s="122"/>
      <c r="I28" s="122"/>
      <c r="J28" s="122"/>
      <c r="K28" s="122"/>
    </row>
    <row r="29" spans="1:11" ht="12">
      <c r="A29" s="271" t="s">
        <v>47</v>
      </c>
      <c r="B29" s="48"/>
      <c r="C29" s="118"/>
      <c r="D29" s="118"/>
      <c r="E29" s="118"/>
      <c r="F29" s="118"/>
      <c r="G29" s="118"/>
      <c r="H29" s="118"/>
      <c r="I29" s="118"/>
      <c r="J29" s="118"/>
      <c r="K29" s="118"/>
    </row>
    <row r="30" spans="1:11" ht="14" customHeight="1" thickBot="1">
      <c r="A30" s="177" t="s">
        <v>197</v>
      </c>
      <c r="B30" s="178"/>
      <c r="C30" s="133">
        <f t="shared" ref="C30:K30" si="7">SUM(C27:C29)</f>
        <v>5971762</v>
      </c>
      <c r="D30" s="133">
        <f t="shared" si="7"/>
        <v>0</v>
      </c>
      <c r="E30" s="133">
        <f t="shared" si="7"/>
        <v>0</v>
      </c>
      <c r="F30" s="133">
        <f t="shared" si="7"/>
        <v>0</v>
      </c>
      <c r="G30" s="133">
        <f t="shared" si="7"/>
        <v>0</v>
      </c>
      <c r="H30" s="133">
        <f t="shared" si="7"/>
        <v>0</v>
      </c>
      <c r="I30" s="133">
        <f t="shared" si="7"/>
        <v>0</v>
      </c>
      <c r="J30" s="133">
        <f t="shared" si="7"/>
        <v>0</v>
      </c>
      <c r="K30" s="133">
        <f t="shared" si="7"/>
        <v>0</v>
      </c>
    </row>
    <row r="31" spans="1:11" ht="14" customHeight="1" thickTop="1">
      <c r="A31" s="49"/>
    </row>
  </sheetData>
  <sheetProtection algorithmName="SHA-512" hashValue="3VHeNksqxRV5uwHygNwGRPOqIGZGlTW7pAujJD6aXCn/tTMopKVVwMG5RbabunRcGVhqIpTJPv5dAON0E40yfg==" saltValue="oeOLlucND4+UYMA5s0RNpA==" spinCount="100000" sheet="1" objects="1" scenarios="1"/>
  <mergeCells count="3">
    <mergeCell ref="A1:K1"/>
    <mergeCell ref="A2:K2"/>
    <mergeCell ref="A27:B27"/>
  </mergeCells>
  <printOptions headings="1"/>
  <pageMargins left="0" right="0" top="0.72" bottom="0.47" header="0.22" footer="0.17"/>
  <pageSetup scale="82" firstPageNumber="5" orientation="landscape" r:id="rId1"/>
  <headerFooter alignWithMargins="0">
    <oddHeader>&amp;L&amp;8Page &amp;P&amp;R&amp;8Page &amp;P</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O71"/>
  <sheetViews>
    <sheetView showGridLines="0" workbookViewId="0">
      <selection activeCell="E14" sqref="E14"/>
    </sheetView>
  </sheetViews>
  <sheetFormatPr baseColWidth="10" defaultColWidth="9.1640625" defaultRowHeight="13"/>
  <cols>
    <col min="1" max="1" width="0.83203125" style="90" customWidth="1"/>
    <col min="2" max="2" width="13.6640625" style="90" customWidth="1"/>
    <col min="3" max="3" width="18.5" style="90" customWidth="1"/>
    <col min="4" max="4" width="7.5" style="90" customWidth="1"/>
    <col min="5" max="15" width="13.6640625" style="90" customWidth="1"/>
    <col min="16" max="16" width="2.5" style="90" customWidth="1"/>
    <col min="17" max="16384" width="9.1640625" style="90"/>
  </cols>
  <sheetData>
    <row r="1" spans="1:13" ht="17.25" customHeight="1">
      <c r="A1" s="396" t="s">
        <v>199</v>
      </c>
      <c r="B1" s="399"/>
      <c r="C1" s="400"/>
      <c r="D1" s="400"/>
      <c r="E1" s="400"/>
      <c r="F1" s="400"/>
      <c r="G1" s="400"/>
      <c r="H1" s="400"/>
      <c r="I1" s="400"/>
      <c r="J1" s="400"/>
      <c r="K1" s="400"/>
      <c r="L1" s="401"/>
      <c r="M1" s="401"/>
    </row>
    <row r="2" spans="1:13" s="89" customFormat="1" ht="24" customHeight="1">
      <c r="A2" s="146"/>
    </row>
    <row r="3" spans="1:13" s="274" customFormat="1">
      <c r="B3" s="232" t="s">
        <v>110</v>
      </c>
    </row>
    <row r="4" spans="1:13" ht="9.75" customHeight="1"/>
    <row r="5" spans="1:13" ht="23" customHeight="1">
      <c r="B5" s="407" t="s">
        <v>201</v>
      </c>
      <c r="C5" s="411"/>
      <c r="D5" s="411"/>
      <c r="E5" s="411"/>
      <c r="F5" s="411"/>
      <c r="G5" s="411"/>
      <c r="H5" s="411"/>
      <c r="I5" s="411"/>
      <c r="J5" s="411"/>
      <c r="K5" s="411"/>
      <c r="L5" s="411"/>
    </row>
    <row r="6" spans="1:13" ht="17" customHeight="1">
      <c r="B6" s="405" t="str">
        <f>'ASA1'!C9</f>
        <v>Cooperative Association for Special Eduation</v>
      </c>
      <c r="C6" s="405"/>
      <c r="D6" s="91"/>
      <c r="E6" s="410" t="s">
        <v>214</v>
      </c>
      <c r="F6" s="410"/>
      <c r="G6" s="410"/>
      <c r="H6" s="92"/>
      <c r="I6" s="150" t="s">
        <v>215</v>
      </c>
      <c r="J6" s="92"/>
      <c r="K6" s="406" t="s">
        <v>216</v>
      </c>
      <c r="L6" s="406"/>
    </row>
    <row r="7" spans="1:13" ht="17" customHeight="1">
      <c r="B7" s="93" t="s">
        <v>80</v>
      </c>
      <c r="C7" s="91"/>
      <c r="D7" s="91"/>
      <c r="E7" s="408" t="s">
        <v>81</v>
      </c>
      <c r="F7" s="409"/>
      <c r="G7" s="409"/>
      <c r="H7" s="91"/>
      <c r="I7" s="94" t="s">
        <v>82</v>
      </c>
      <c r="J7" s="91"/>
      <c r="K7" s="408" t="s">
        <v>83</v>
      </c>
      <c r="L7" s="409"/>
    </row>
    <row r="8" spans="1:13">
      <c r="B8" s="407" t="s">
        <v>202</v>
      </c>
      <c r="C8" s="407"/>
      <c r="D8" s="407"/>
      <c r="E8" s="407"/>
      <c r="F8" s="407"/>
      <c r="G8" s="407"/>
      <c r="H8" s="407"/>
      <c r="I8" s="407"/>
      <c r="J8" s="407"/>
      <c r="K8" s="407"/>
      <c r="L8" s="407"/>
    </row>
    <row r="9" spans="1:13" ht="6" customHeight="1">
      <c r="B9" s="95"/>
      <c r="C9" s="95"/>
    </row>
    <row r="10" spans="1:13" s="18" customFormat="1" ht="11">
      <c r="B10" s="96" t="s">
        <v>90</v>
      </c>
      <c r="C10" s="97"/>
    </row>
    <row r="11" spans="1:13" ht="6" customHeight="1">
      <c r="B11" s="98"/>
      <c r="C11" s="98"/>
    </row>
    <row r="12" spans="1:13">
      <c r="B12" s="296" t="s">
        <v>200</v>
      </c>
      <c r="C12" s="98"/>
    </row>
    <row r="13" spans="1:13" s="18" customFormat="1" ht="36">
      <c r="B13" s="99"/>
      <c r="C13" s="100"/>
      <c r="D13" s="100"/>
      <c r="E13" s="101" t="s">
        <v>8</v>
      </c>
      <c r="F13" s="101" t="s">
        <v>48</v>
      </c>
      <c r="G13" s="101" t="s">
        <v>25</v>
      </c>
      <c r="H13" s="101" t="s">
        <v>9</v>
      </c>
      <c r="I13" s="101" t="s">
        <v>79</v>
      </c>
      <c r="J13" s="101" t="s">
        <v>136</v>
      </c>
      <c r="K13" s="101" t="s">
        <v>39</v>
      </c>
      <c r="L13" s="101" t="s">
        <v>137</v>
      </c>
      <c r="M13" s="101" t="s">
        <v>40</v>
      </c>
    </row>
    <row r="14" spans="1:13" s="18" customFormat="1" ht="12">
      <c r="B14" s="211" t="s">
        <v>19</v>
      </c>
      <c r="C14" s="212"/>
      <c r="D14" s="213">
        <v>1000</v>
      </c>
      <c r="E14" s="141">
        <f>('ASA3'!C7)</f>
        <v>18602280</v>
      </c>
      <c r="F14" s="141">
        <f>('ASA3'!D7)</f>
        <v>0</v>
      </c>
      <c r="G14" s="141">
        <f>('ASA3'!E7)</f>
        <v>0</v>
      </c>
      <c r="H14" s="141">
        <f>('ASA3'!F7)</f>
        <v>0</v>
      </c>
      <c r="I14" s="141">
        <f>('ASA3'!G7)</f>
        <v>0</v>
      </c>
      <c r="J14" s="141">
        <f>('ASA3'!H7)</f>
        <v>0</v>
      </c>
      <c r="K14" s="141">
        <f>('ASA3'!I7)</f>
        <v>0</v>
      </c>
      <c r="L14" s="141">
        <f>('ASA3'!J7)</f>
        <v>0</v>
      </c>
      <c r="M14" s="141">
        <f>('ASA3'!K7)</f>
        <v>0</v>
      </c>
    </row>
    <row r="15" spans="1:13" s="18" customFormat="1" ht="21.75" customHeight="1">
      <c r="B15" s="412" t="s">
        <v>158</v>
      </c>
      <c r="C15" s="371"/>
      <c r="D15" s="213">
        <v>2000</v>
      </c>
      <c r="E15" s="141">
        <f>('ASA3'!C8)</f>
        <v>0</v>
      </c>
      <c r="F15" s="141">
        <f>('ASA3'!D8)</f>
        <v>0</v>
      </c>
      <c r="G15" s="286"/>
      <c r="H15" s="141">
        <f>('ASA3'!F8)</f>
        <v>0</v>
      </c>
      <c r="I15" s="141">
        <f>('ASA3'!G8)</f>
        <v>0</v>
      </c>
      <c r="J15" s="286"/>
      <c r="K15" s="286"/>
      <c r="L15" s="286"/>
      <c r="M15" s="286"/>
    </row>
    <row r="16" spans="1:13" s="18" customFormat="1" ht="12">
      <c r="B16" s="211" t="s">
        <v>20</v>
      </c>
      <c r="C16" s="212"/>
      <c r="D16" s="213">
        <v>3000</v>
      </c>
      <c r="E16" s="141">
        <f>('ASA3'!C9)</f>
        <v>2178477</v>
      </c>
      <c r="F16" s="141">
        <f>('ASA3'!D9)</f>
        <v>0</v>
      </c>
      <c r="G16" s="141">
        <f>('ASA3'!E9)</f>
        <v>0</v>
      </c>
      <c r="H16" s="141">
        <f>('ASA3'!F9)</f>
        <v>0</v>
      </c>
      <c r="I16" s="141">
        <f>('ASA3'!G9)</f>
        <v>0</v>
      </c>
      <c r="J16" s="141">
        <f>('ASA3'!H9)</f>
        <v>0</v>
      </c>
      <c r="K16" s="141">
        <f>('ASA3'!I9)</f>
        <v>0</v>
      </c>
      <c r="L16" s="141">
        <f>('ASA3'!J9)</f>
        <v>0</v>
      </c>
      <c r="M16" s="141">
        <f>('ASA3'!K9)</f>
        <v>0</v>
      </c>
    </row>
    <row r="17" spans="2:13" s="18" customFormat="1" ht="12">
      <c r="B17" s="211" t="s">
        <v>21</v>
      </c>
      <c r="C17" s="212"/>
      <c r="D17" s="213">
        <v>4000</v>
      </c>
      <c r="E17" s="141">
        <f>('ASA3'!C10)</f>
        <v>5215191</v>
      </c>
      <c r="F17" s="141">
        <f>('ASA3'!D10)</f>
        <v>0</v>
      </c>
      <c r="G17" s="141">
        <f>('ASA3'!E10)</f>
        <v>0</v>
      </c>
      <c r="H17" s="141">
        <f>('ASA3'!F10)</f>
        <v>0</v>
      </c>
      <c r="I17" s="141">
        <f>('ASA3'!G10)</f>
        <v>0</v>
      </c>
      <c r="J17" s="141">
        <f>('ASA3'!H10)</f>
        <v>0</v>
      </c>
      <c r="K17" s="141">
        <f>('ASA3'!I10)</f>
        <v>0</v>
      </c>
      <c r="L17" s="141">
        <f>('ASA3'!J10)</f>
        <v>0</v>
      </c>
      <c r="M17" s="141">
        <f>('ASA3'!K10)</f>
        <v>0</v>
      </c>
    </row>
    <row r="18" spans="2:13" s="18" customFormat="1" ht="13.5" customHeight="1" thickBot="1">
      <c r="B18" s="181" t="s">
        <v>119</v>
      </c>
      <c r="C18" s="182"/>
      <c r="D18" s="183"/>
      <c r="E18" s="141">
        <f>('ASA3'!C11)</f>
        <v>25995948</v>
      </c>
      <c r="F18" s="141">
        <f>('ASA3'!D11)</f>
        <v>0</v>
      </c>
      <c r="G18" s="141">
        <f>('ASA3'!E11)</f>
        <v>0</v>
      </c>
      <c r="H18" s="141">
        <f>('ASA3'!F11)</f>
        <v>0</v>
      </c>
      <c r="I18" s="141">
        <f>('ASA3'!G11)</f>
        <v>0</v>
      </c>
      <c r="J18" s="141">
        <f>('ASA3'!H11)</f>
        <v>0</v>
      </c>
      <c r="K18" s="141">
        <f>('ASA3'!I11)</f>
        <v>0</v>
      </c>
      <c r="L18" s="141">
        <f>('ASA3'!J11)</f>
        <v>0</v>
      </c>
      <c r="M18" s="141">
        <f>('ASA3'!K11)</f>
        <v>0</v>
      </c>
    </row>
    <row r="19" spans="2:13" s="18" customFormat="1" ht="15" customHeight="1" thickTop="1" thickBot="1">
      <c r="B19" s="402" t="s">
        <v>121</v>
      </c>
      <c r="C19" s="403"/>
      <c r="D19" s="404"/>
      <c r="E19" s="287">
        <f>'ASA3'!C20</f>
        <v>23547140</v>
      </c>
      <c r="F19" s="287">
        <f>'ASA3'!D20</f>
        <v>0</v>
      </c>
      <c r="G19" s="287">
        <f>'ASA3'!E20</f>
        <v>0</v>
      </c>
      <c r="H19" s="287">
        <f>'ASA3'!F20</f>
        <v>0</v>
      </c>
      <c r="I19" s="287">
        <f>'ASA3'!G20</f>
        <v>0</v>
      </c>
      <c r="J19" s="287">
        <f>'ASA3'!H20</f>
        <v>0</v>
      </c>
      <c r="K19" s="288"/>
      <c r="L19" s="287">
        <f>'ASA3'!J20</f>
        <v>0</v>
      </c>
      <c r="M19" s="287">
        <f>'ASA3'!K20</f>
        <v>0</v>
      </c>
    </row>
    <row r="20" spans="2:13" s="18" customFormat="1" thickTop="1">
      <c r="B20" s="179" t="s">
        <v>159</v>
      </c>
      <c r="C20" s="180"/>
      <c r="D20" s="102"/>
      <c r="E20" s="142">
        <f>'ASA3'!C26</f>
        <v>0</v>
      </c>
      <c r="F20" s="142">
        <f>'ASA3'!D26</f>
        <v>0</v>
      </c>
      <c r="G20" s="142">
        <f>'ASA3'!E26</f>
        <v>0</v>
      </c>
      <c r="H20" s="142">
        <f>'ASA3'!F26</f>
        <v>0</v>
      </c>
      <c r="I20" s="142">
        <f>'ASA3'!G26</f>
        <v>0</v>
      </c>
      <c r="J20" s="142">
        <f>'ASA3'!H26</f>
        <v>0</v>
      </c>
      <c r="K20" s="142">
        <f>'ASA3'!I26</f>
        <v>0</v>
      </c>
      <c r="L20" s="142">
        <f>'ASA3'!J26</f>
        <v>0</v>
      </c>
      <c r="M20" s="142">
        <f>'ASA3'!K26</f>
        <v>0</v>
      </c>
    </row>
    <row r="21" spans="2:13" s="18" customFormat="1" ht="13.5" customHeight="1" thickBot="1">
      <c r="B21" s="185" t="str">
        <f>'ASA3'!A28</f>
        <v>Beginning Fund Balances - July 1, 2019</v>
      </c>
      <c r="C21" s="182"/>
      <c r="D21" s="183"/>
      <c r="E21" s="143">
        <f>'ASA3'!C28</f>
        <v>3522954</v>
      </c>
      <c r="F21" s="143">
        <f>'ASA3'!D28</f>
        <v>0</v>
      </c>
      <c r="G21" s="143">
        <f>'ASA3'!E28</f>
        <v>0</v>
      </c>
      <c r="H21" s="143">
        <f>'ASA3'!F28</f>
        <v>0</v>
      </c>
      <c r="I21" s="143">
        <f>'ASA3'!G28</f>
        <v>0</v>
      </c>
      <c r="J21" s="143">
        <f>'ASA3'!H28</f>
        <v>0</v>
      </c>
      <c r="K21" s="143">
        <f>'ASA3'!I28</f>
        <v>0</v>
      </c>
      <c r="L21" s="143">
        <f>'ASA3'!J28</f>
        <v>0</v>
      </c>
      <c r="M21" s="143">
        <f>'ASA3'!K28</f>
        <v>0</v>
      </c>
    </row>
    <row r="22" spans="2:13" s="18" customFormat="1" thickTop="1">
      <c r="B22" s="179" t="s">
        <v>97</v>
      </c>
      <c r="C22" s="180"/>
      <c r="D22" s="184"/>
      <c r="E22" s="143">
        <f>'ASA3'!C29</f>
        <v>0</v>
      </c>
      <c r="F22" s="143">
        <f>'ASA3'!D29</f>
        <v>0</v>
      </c>
      <c r="G22" s="143">
        <f>'ASA3'!E29</f>
        <v>0</v>
      </c>
      <c r="H22" s="143">
        <f>'ASA3'!F29</f>
        <v>0</v>
      </c>
      <c r="I22" s="143">
        <f>'ASA3'!G29</f>
        <v>0</v>
      </c>
      <c r="J22" s="143">
        <f>'ASA3'!H29</f>
        <v>0</v>
      </c>
      <c r="K22" s="143">
        <f>'ASA3'!I29</f>
        <v>0</v>
      </c>
      <c r="L22" s="143">
        <f>'ASA3'!J29</f>
        <v>0</v>
      </c>
      <c r="M22" s="143">
        <f>'ASA3'!K29</f>
        <v>0</v>
      </c>
    </row>
    <row r="23" spans="2:13" s="18" customFormat="1" ht="13.5" customHeight="1" thickBot="1">
      <c r="B23" s="185" t="str">
        <f>'ASA3'!A30</f>
        <v>Ending Fund Balances June 30, 2020</v>
      </c>
      <c r="C23" s="182"/>
      <c r="D23" s="183"/>
      <c r="E23" s="144">
        <f>SUM(E18,E20,E21,E22)-E19</f>
        <v>5971762</v>
      </c>
      <c r="F23" s="144">
        <f>'ASA3'!D30</f>
        <v>0</v>
      </c>
      <c r="G23" s="144">
        <f>'ASA3'!E30</f>
        <v>0</v>
      </c>
      <c r="H23" s="144">
        <f>'ASA3'!F30</f>
        <v>0</v>
      </c>
      <c r="I23" s="144">
        <f>'ASA3'!G30</f>
        <v>0</v>
      </c>
      <c r="J23" s="144">
        <f>'ASA3'!H30</f>
        <v>0</v>
      </c>
      <c r="K23" s="144">
        <f>'ASA3'!I30</f>
        <v>0</v>
      </c>
      <c r="L23" s="144">
        <f>'ASA3'!J30</f>
        <v>0</v>
      </c>
      <c r="M23" s="144">
        <f>'ASA3'!K30</f>
        <v>0</v>
      </c>
    </row>
    <row r="24" spans="2:13" s="18" customFormat="1" ht="12" thickTop="1">
      <c r="B24" s="8"/>
      <c r="C24" s="103"/>
      <c r="D24" s="104"/>
      <c r="E24" s="104"/>
      <c r="F24" s="104"/>
      <c r="G24" s="104"/>
      <c r="H24" s="104"/>
      <c r="I24" s="104"/>
      <c r="J24" s="104"/>
      <c r="K24" s="104"/>
      <c r="L24" s="104"/>
    </row>
    <row r="25" spans="2:13" s="18" customFormat="1" ht="11"/>
    <row r="26" spans="2:13" s="18" customFormat="1" ht="6" customHeight="1"/>
    <row r="27" spans="2:13" s="18" customFormat="1" ht="35" customHeight="1"/>
    <row r="28" spans="2:13" ht="14" customHeight="1"/>
    <row r="29" spans="2:13" s="18" customFormat="1" ht="11"/>
    <row r="30" spans="2:13" s="18" customFormat="1" ht="12.25" customHeight="1"/>
    <row r="31" spans="2:13" s="18" customFormat="1" ht="12.25" customHeight="1"/>
    <row r="32" spans="2:13" s="18" customFormat="1" ht="12.25" customHeight="1"/>
    <row r="33" spans="1:15" s="18" customFormat="1" ht="12.25" customHeight="1"/>
    <row r="34" spans="1:15" s="18" customFormat="1" ht="12.25" customHeight="1"/>
    <row r="35" spans="1:15" s="18" customFormat="1" ht="12.25" customHeight="1"/>
    <row r="36" spans="1:15" s="18" customFormat="1" ht="12.25" customHeight="1"/>
    <row r="37" spans="1:15" s="18" customFormat="1" ht="12.25" customHeight="1"/>
    <row r="38" spans="1:15" s="18" customFormat="1" ht="12.25" customHeight="1"/>
    <row r="39" spans="1:15" s="18" customFormat="1" ht="12.25" customHeight="1"/>
    <row r="40" spans="1:15" s="18" customFormat="1" ht="12.25" customHeight="1"/>
    <row r="41" spans="1:15" s="18" customFormat="1" ht="12.25" customHeight="1"/>
    <row r="42" spans="1:15" ht="2.25" customHeight="1">
      <c r="A42" s="105"/>
    </row>
    <row r="44" spans="1:15" s="106" customFormat="1">
      <c r="N44" s="90"/>
      <c r="O44" s="90"/>
    </row>
    <row r="45" spans="1:15" s="18" customFormat="1">
      <c r="B45" s="188"/>
      <c r="N45" s="90"/>
      <c r="O45" s="90"/>
    </row>
    <row r="46" spans="1:15" s="18" customFormat="1" ht="12.25" customHeight="1">
      <c r="N46" s="90"/>
      <c r="O46" s="90"/>
    </row>
    <row r="47" spans="1:15" s="18" customFormat="1" ht="12.25" customHeight="1">
      <c r="N47" s="90"/>
      <c r="O47" s="90"/>
    </row>
    <row r="48" spans="1:15" s="18" customFormat="1" ht="12.25" customHeight="1">
      <c r="N48" s="90"/>
      <c r="O48" s="90"/>
    </row>
    <row r="49" spans="1:15" s="18" customFormat="1" ht="12.25" customHeight="1">
      <c r="N49" s="90"/>
      <c r="O49" s="90"/>
    </row>
    <row r="50" spans="1:15" s="18" customFormat="1" ht="12.25" customHeight="1">
      <c r="N50" s="90"/>
      <c r="O50" s="90"/>
    </row>
    <row r="51" spans="1:15" s="18" customFormat="1" ht="12.25" customHeight="1">
      <c r="N51" s="90"/>
      <c r="O51" s="90"/>
    </row>
    <row r="52" spans="1:15" s="18" customFormat="1" ht="12.25" customHeight="1">
      <c r="N52" s="90"/>
      <c r="O52" s="90"/>
    </row>
    <row r="53" spans="1:15" s="18" customFormat="1" ht="12.25" customHeight="1">
      <c r="N53" s="90"/>
      <c r="O53" s="90"/>
    </row>
    <row r="54" spans="1:15" s="18" customFormat="1" ht="12.25" customHeight="1">
      <c r="N54" s="90"/>
      <c r="O54" s="90"/>
    </row>
    <row r="55" spans="1:15" s="18" customFormat="1" ht="12.25" customHeight="1">
      <c r="N55" s="90"/>
      <c r="O55" s="90"/>
    </row>
    <row r="56" spans="1:15" s="18" customFormat="1" ht="12.25" customHeight="1">
      <c r="N56" s="90"/>
      <c r="O56" s="90"/>
    </row>
    <row r="57" spans="1:15" s="18" customFormat="1" ht="12.25" customHeight="1">
      <c r="A57" s="107"/>
      <c r="N57" s="90"/>
      <c r="O57" s="90"/>
    </row>
    <row r="58" spans="1:15" ht="3.75" customHeight="1"/>
    <row r="60" spans="1:15">
      <c r="N60" s="105"/>
    </row>
    <row r="61" spans="1:15">
      <c r="N61" s="105"/>
    </row>
    <row r="62" spans="1:15">
      <c r="N62" s="105"/>
    </row>
    <row r="63" spans="1:15">
      <c r="N63" s="105"/>
    </row>
    <row r="64" spans="1:15">
      <c r="N64" s="105"/>
    </row>
    <row r="65" spans="14:14">
      <c r="N65" s="105"/>
    </row>
    <row r="66" spans="14:14">
      <c r="N66" s="105"/>
    </row>
    <row r="67" spans="14:14">
      <c r="N67" s="105"/>
    </row>
    <row r="68" spans="14:14">
      <c r="N68" s="105"/>
    </row>
    <row r="69" spans="14:14">
      <c r="N69" s="105"/>
    </row>
    <row r="70" spans="14:14">
      <c r="N70" s="105"/>
    </row>
    <row r="71" spans="14:14">
      <c r="N71" s="105"/>
    </row>
  </sheetData>
  <sheetProtection algorithmName="SHA-512" hashValue="6KEOUBV8yUPopzaI8OQBkajrpfKvm1fl1DfWWyTI+eRJ8n7IaRxipOqVBloJlQAgWsPZgTBGRYjx8hwEs+cBHA==" saltValue="ReeTbNfzJW/H15bAz5uV0g==" spinCount="100000" sheet="1" objects="1" scenarios="1"/>
  <mergeCells count="10">
    <mergeCell ref="A1:M1"/>
    <mergeCell ref="B19:D19"/>
    <mergeCell ref="B6:C6"/>
    <mergeCell ref="K6:L6"/>
    <mergeCell ref="B8:L8"/>
    <mergeCell ref="K7:L7"/>
    <mergeCell ref="E6:G6"/>
    <mergeCell ref="E7:G7"/>
    <mergeCell ref="B5:L5"/>
    <mergeCell ref="B15:C15"/>
  </mergeCells>
  <phoneticPr fontId="2" type="noConversion"/>
  <printOptions headings="1"/>
  <pageMargins left="0.28999999999999998" right="0.18" top="0.72" bottom="0.25" header="0.22" footer="0.17"/>
  <pageSetup scale="80" firstPageNumber="5" orientation="landscape" r:id="rId1"/>
  <headerFooter alignWithMargins="0">
    <oddHeader>&amp;L&amp;8Page &amp;P&amp;R&amp;8Page &amp;P</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G53"/>
  <sheetViews>
    <sheetView showGridLines="0" topLeftCell="A4" zoomScaleNormal="100" workbookViewId="0">
      <selection activeCell="E36" sqref="E36:E52"/>
    </sheetView>
  </sheetViews>
  <sheetFormatPr baseColWidth="10" defaultColWidth="8.83203125" defaultRowHeight="13"/>
  <cols>
    <col min="1" max="1" width="3.1640625" customWidth="1"/>
    <col min="2" max="2" width="35.5" customWidth="1"/>
    <col min="3" max="6" width="30.6640625" customWidth="1"/>
    <col min="7" max="7" width="6" customWidth="1"/>
  </cols>
  <sheetData>
    <row r="1" spans="1:7">
      <c r="A1" s="425" t="s">
        <v>167</v>
      </c>
      <c r="B1" s="425"/>
      <c r="C1" s="425"/>
      <c r="D1" s="425"/>
      <c r="E1" s="425"/>
      <c r="F1" s="425"/>
      <c r="G1" s="425"/>
    </row>
    <row r="2" spans="1:7">
      <c r="A2" s="305"/>
      <c r="B2" s="305"/>
      <c r="C2" s="305"/>
      <c r="D2" s="305"/>
      <c r="E2" s="305"/>
      <c r="F2" s="305"/>
      <c r="G2" s="305"/>
    </row>
    <row r="3" spans="1:7">
      <c r="A3" s="298"/>
      <c r="B3" s="306" t="s">
        <v>106</v>
      </c>
      <c r="C3" s="298"/>
      <c r="D3" s="298"/>
      <c r="E3" s="298"/>
      <c r="F3" s="307"/>
      <c r="G3" s="298"/>
    </row>
    <row r="4" spans="1:7">
      <c r="A4" s="298"/>
      <c r="B4" s="306" t="s">
        <v>107</v>
      </c>
      <c r="C4" s="298"/>
      <c r="D4" s="298"/>
      <c r="E4" s="298"/>
      <c r="F4" s="307"/>
      <c r="G4" s="298"/>
    </row>
    <row r="5" spans="1:7">
      <c r="A5" s="298"/>
      <c r="B5" s="308"/>
      <c r="C5" s="298"/>
      <c r="D5" s="298"/>
      <c r="E5" s="298"/>
      <c r="F5" s="307"/>
      <c r="G5" s="298"/>
    </row>
    <row r="6" spans="1:7">
      <c r="A6" s="309"/>
      <c r="B6" s="353" t="str">
        <f>'ASA1'!C9</f>
        <v>Cooperative Association for Special Eduation</v>
      </c>
      <c r="C6" s="309"/>
      <c r="D6" s="309"/>
      <c r="E6" s="309"/>
      <c r="F6" s="310"/>
      <c r="G6" s="309"/>
    </row>
    <row r="7" spans="1:7">
      <c r="A7" s="309"/>
      <c r="B7" s="353" t="str">
        <f>'ASA1'!C10</f>
        <v>19-022-0150-61</v>
      </c>
      <c r="C7" s="309"/>
      <c r="D7" s="309"/>
      <c r="E7" s="309"/>
      <c r="F7" s="310"/>
      <c r="G7" s="309"/>
    </row>
    <row r="8" spans="1:7">
      <c r="A8" s="298"/>
      <c r="B8" s="308"/>
      <c r="C8" s="298"/>
      <c r="D8" s="298"/>
      <c r="E8" s="298"/>
      <c r="F8" s="307"/>
      <c r="G8" s="298"/>
    </row>
    <row r="9" spans="1:7" ht="14" thickBot="1">
      <c r="A9" s="298"/>
      <c r="B9" s="421" t="s">
        <v>192</v>
      </c>
      <c r="C9" s="422"/>
      <c r="D9" s="422"/>
      <c r="E9" s="422"/>
      <c r="F9" s="422"/>
      <c r="G9" s="307"/>
    </row>
    <row r="10" spans="1:7">
      <c r="A10" s="298"/>
      <c r="B10" s="311"/>
      <c r="C10" s="312"/>
      <c r="D10" s="313"/>
      <c r="E10" s="314"/>
      <c r="F10" s="313"/>
      <c r="G10" s="298"/>
    </row>
    <row r="11" spans="1:7" ht="14" thickBot="1">
      <c r="A11" s="298"/>
      <c r="B11" s="315"/>
      <c r="C11" s="316"/>
      <c r="D11" s="317"/>
      <c r="E11" s="318"/>
      <c r="F11" s="319"/>
      <c r="G11" s="298"/>
    </row>
    <row r="12" spans="1:7">
      <c r="A12" s="298"/>
      <c r="B12" s="320" t="s">
        <v>73</v>
      </c>
      <c r="C12" s="321" t="s">
        <v>7</v>
      </c>
      <c r="D12" s="322" t="s">
        <v>91</v>
      </c>
      <c r="E12" s="322" t="s">
        <v>92</v>
      </c>
      <c r="F12" s="323" t="s">
        <v>74</v>
      </c>
      <c r="G12" s="298"/>
    </row>
    <row r="13" spans="1:7" ht="409" customHeight="1">
      <c r="A13" s="298"/>
      <c r="B13" s="426" t="s">
        <v>217</v>
      </c>
      <c r="C13" s="359" t="s">
        <v>218</v>
      </c>
      <c r="D13" s="361" t="s">
        <v>219</v>
      </c>
      <c r="E13" s="360" t="s">
        <v>220</v>
      </c>
      <c r="F13" s="360" t="s">
        <v>221</v>
      </c>
      <c r="G13" s="298"/>
    </row>
    <row r="14" spans="1:7" ht="265" customHeight="1">
      <c r="A14" s="298"/>
      <c r="B14" s="426"/>
      <c r="C14" s="326"/>
      <c r="D14" s="325"/>
      <c r="E14" s="362"/>
      <c r="F14" s="362"/>
      <c r="G14" s="298"/>
    </row>
    <row r="15" spans="1:7">
      <c r="A15" s="298"/>
      <c r="B15" s="426"/>
      <c r="C15" s="326"/>
      <c r="D15" s="325"/>
      <c r="E15" s="325"/>
      <c r="F15" s="325"/>
      <c r="G15" s="298"/>
    </row>
    <row r="16" spans="1:7">
      <c r="A16" s="298"/>
      <c r="B16" s="426"/>
      <c r="C16" s="326"/>
      <c r="D16" s="325"/>
      <c r="E16" s="325"/>
      <c r="F16" s="325"/>
      <c r="G16" s="298"/>
    </row>
    <row r="17" spans="2:6">
      <c r="B17" s="426"/>
      <c r="C17" s="326"/>
      <c r="D17" s="325"/>
      <c r="E17" s="325"/>
      <c r="F17" s="325"/>
    </row>
    <row r="18" spans="2:6">
      <c r="B18" s="426"/>
      <c r="C18" s="326"/>
      <c r="D18" s="325"/>
      <c r="E18" s="325"/>
      <c r="F18" s="325"/>
    </row>
    <row r="19" spans="2:6">
      <c r="B19" s="426"/>
      <c r="C19" s="326"/>
      <c r="D19" s="325"/>
      <c r="E19" s="325"/>
      <c r="F19" s="325"/>
    </row>
    <row r="20" spans="2:6">
      <c r="B20" s="426"/>
      <c r="C20" s="326"/>
      <c r="D20" s="325"/>
      <c r="E20" s="325"/>
      <c r="F20" s="325"/>
    </row>
    <row r="21" spans="2:6">
      <c r="B21" s="426"/>
      <c r="C21" s="326"/>
      <c r="D21" s="325"/>
      <c r="E21" s="325"/>
      <c r="F21" s="325"/>
    </row>
    <row r="22" spans="2:6">
      <c r="B22" s="426"/>
      <c r="C22" s="324"/>
      <c r="D22" s="325"/>
      <c r="E22" s="325"/>
      <c r="F22" s="325"/>
    </row>
    <row r="23" spans="2:6">
      <c r="B23" s="426"/>
      <c r="C23" s="327"/>
      <c r="D23" s="325"/>
      <c r="E23" s="325"/>
      <c r="F23" s="325"/>
    </row>
    <row r="24" spans="2:6">
      <c r="B24" s="426"/>
      <c r="C24" s="324"/>
      <c r="D24" s="325"/>
      <c r="E24" s="325"/>
      <c r="F24" s="325"/>
    </row>
    <row r="25" spans="2:6">
      <c r="B25" s="426"/>
      <c r="C25" s="328"/>
      <c r="D25" s="325"/>
      <c r="E25" s="325"/>
      <c r="F25" s="325"/>
    </row>
    <row r="26" spans="2:6">
      <c r="B26" s="426"/>
      <c r="C26" s="328"/>
      <c r="D26" s="325"/>
      <c r="E26" s="325"/>
      <c r="F26" s="325"/>
    </row>
    <row r="27" spans="2:6">
      <c r="B27" s="426"/>
      <c r="C27" s="328"/>
      <c r="D27" s="325"/>
      <c r="E27" s="325"/>
      <c r="F27" s="325"/>
    </row>
    <row r="28" spans="2:6">
      <c r="B28" s="426"/>
      <c r="C28" s="328"/>
      <c r="D28" s="325"/>
      <c r="E28" s="325"/>
      <c r="F28" s="325"/>
    </row>
    <row r="29" spans="2:6">
      <c r="B29" s="426"/>
      <c r="C29" s="328"/>
      <c r="D29" s="325"/>
      <c r="E29" s="325"/>
      <c r="F29" s="325"/>
    </row>
    <row r="30" spans="2:6">
      <c r="B30" s="426"/>
      <c r="C30" s="328"/>
      <c r="D30" s="325"/>
      <c r="E30" s="325"/>
      <c r="F30" s="325"/>
    </row>
    <row r="31" spans="2:6" ht="14" thickBot="1">
      <c r="B31" s="427"/>
      <c r="C31" s="329"/>
      <c r="D31" s="330"/>
      <c r="E31" s="330"/>
      <c r="F31" s="330"/>
    </row>
    <row r="32" spans="2:6" ht="14" thickTop="1">
      <c r="B32" s="331"/>
      <c r="C32" s="326"/>
      <c r="D32" s="324"/>
      <c r="E32" s="324"/>
      <c r="F32" s="324"/>
    </row>
    <row r="33" spans="2:6">
      <c r="B33" s="423" t="s">
        <v>193</v>
      </c>
      <c r="C33" s="424"/>
      <c r="D33" s="424"/>
      <c r="E33" s="424"/>
      <c r="F33" s="424"/>
    </row>
    <row r="34" spans="2:6" ht="14" thickBot="1">
      <c r="B34" s="332"/>
      <c r="C34" s="333"/>
      <c r="D34" s="333"/>
      <c r="E34" s="333"/>
      <c r="F34" s="333"/>
    </row>
    <row r="35" spans="2:6">
      <c r="B35" s="320" t="s">
        <v>73</v>
      </c>
      <c r="C35" s="323" t="s">
        <v>7</v>
      </c>
      <c r="D35" s="323" t="s">
        <v>75</v>
      </c>
      <c r="E35" s="323" t="s">
        <v>84</v>
      </c>
      <c r="F35" s="334"/>
    </row>
    <row r="36" spans="2:6" ht="13" customHeight="1">
      <c r="B36" s="416" t="s">
        <v>226</v>
      </c>
      <c r="C36" s="418" t="s">
        <v>227</v>
      </c>
      <c r="D36" s="413" t="s">
        <v>228</v>
      </c>
      <c r="E36" s="413" t="s">
        <v>229</v>
      </c>
      <c r="F36" s="363"/>
    </row>
    <row r="37" spans="2:6" ht="14" customHeight="1">
      <c r="B37" s="416"/>
      <c r="C37" s="419"/>
      <c r="D37" s="414"/>
      <c r="E37" s="414"/>
      <c r="F37" s="364"/>
    </row>
    <row r="38" spans="2:6" ht="14" customHeight="1">
      <c r="B38" s="416"/>
      <c r="C38" s="419"/>
      <c r="D38" s="414"/>
      <c r="E38" s="414"/>
      <c r="F38" s="364"/>
    </row>
    <row r="39" spans="2:6" ht="14" customHeight="1">
      <c r="B39" s="416"/>
      <c r="C39" s="419"/>
      <c r="D39" s="414"/>
      <c r="E39" s="414"/>
      <c r="F39" s="364"/>
    </row>
    <row r="40" spans="2:6" ht="14" customHeight="1">
      <c r="B40" s="416"/>
      <c r="C40" s="419"/>
      <c r="D40" s="414"/>
      <c r="E40" s="414"/>
      <c r="F40" s="364"/>
    </row>
    <row r="41" spans="2:6" ht="14" customHeight="1">
      <c r="B41" s="416"/>
      <c r="C41" s="419"/>
      <c r="D41" s="414"/>
      <c r="E41" s="414"/>
      <c r="F41" s="364"/>
    </row>
    <row r="42" spans="2:6" ht="14" customHeight="1">
      <c r="B42" s="416"/>
      <c r="C42" s="419"/>
      <c r="D42" s="414"/>
      <c r="E42" s="414"/>
      <c r="F42" s="364"/>
    </row>
    <row r="43" spans="2:6" ht="14" customHeight="1">
      <c r="B43" s="416"/>
      <c r="C43" s="419"/>
      <c r="D43" s="414"/>
      <c r="E43" s="414"/>
      <c r="F43" s="364"/>
    </row>
    <row r="44" spans="2:6" ht="14" customHeight="1">
      <c r="B44" s="416"/>
      <c r="C44" s="419"/>
      <c r="D44" s="414"/>
      <c r="E44" s="414"/>
      <c r="F44" s="364"/>
    </row>
    <row r="45" spans="2:6" ht="14" customHeight="1">
      <c r="B45" s="416"/>
      <c r="C45" s="419"/>
      <c r="D45" s="414"/>
      <c r="E45" s="414"/>
      <c r="F45" s="364"/>
    </row>
    <row r="46" spans="2:6" ht="75" customHeight="1">
      <c r="B46" s="416"/>
      <c r="C46" s="419"/>
      <c r="D46" s="414"/>
      <c r="E46" s="414"/>
      <c r="F46" s="364"/>
    </row>
    <row r="47" spans="2:6" ht="53" customHeight="1">
      <c r="B47" s="416"/>
      <c r="C47" s="419"/>
      <c r="D47" s="414"/>
      <c r="E47" s="414"/>
      <c r="F47" s="335"/>
    </row>
    <row r="48" spans="2:6" ht="73" customHeight="1">
      <c r="B48" s="416"/>
      <c r="C48" s="419"/>
      <c r="D48" s="414"/>
      <c r="E48" s="414"/>
      <c r="F48" s="335"/>
    </row>
    <row r="49" spans="2:6" ht="14" customHeight="1">
      <c r="B49" s="416"/>
      <c r="C49" s="419"/>
      <c r="D49" s="414"/>
      <c r="E49" s="414"/>
      <c r="F49" s="335"/>
    </row>
    <row r="50" spans="2:6" ht="100" customHeight="1">
      <c r="B50" s="416"/>
      <c r="C50" s="419"/>
      <c r="D50" s="414"/>
      <c r="E50" s="414"/>
      <c r="F50" s="335"/>
    </row>
    <row r="51" spans="2:6" ht="14" customHeight="1">
      <c r="B51" s="416"/>
      <c r="C51" s="419"/>
      <c r="D51" s="414"/>
      <c r="E51" s="414"/>
      <c r="F51" s="335"/>
    </row>
    <row r="52" spans="2:6" ht="379" customHeight="1" thickBot="1">
      <c r="B52" s="417"/>
      <c r="C52" s="420"/>
      <c r="D52" s="415"/>
      <c r="E52" s="415"/>
      <c r="F52" s="335"/>
    </row>
    <row r="53" spans="2:6" ht="144" customHeight="1" thickTop="1">
      <c r="B53" s="336"/>
      <c r="C53" s="336"/>
      <c r="D53" s="337"/>
      <c r="E53" s="337"/>
      <c r="F53" s="338"/>
    </row>
  </sheetData>
  <sheetProtection insertRows="0" selectLockedCells="1"/>
  <mergeCells count="8">
    <mergeCell ref="A1:G1"/>
    <mergeCell ref="B13:B31"/>
    <mergeCell ref="E36:E52"/>
    <mergeCell ref="B36:B52"/>
    <mergeCell ref="C36:C52"/>
    <mergeCell ref="D36:D52"/>
    <mergeCell ref="B9:F9"/>
    <mergeCell ref="B33:F33"/>
  </mergeCells>
  <phoneticPr fontId="2" type="noConversion"/>
  <printOptions headings="1" gridLinesSet="0"/>
  <pageMargins left="0" right="0" top="0.72" bottom="0.21" header="0.22" footer="0.17"/>
  <pageSetup scale="80" firstPageNumber="5" orientation="landscape" r:id="rId1"/>
  <headerFooter alignWithMargins="0">
    <oddHeader>&amp;L&amp;8Page &amp;P&amp;R&amp;8Page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E108"/>
  <sheetViews>
    <sheetView showGridLines="0" workbookViewId="0">
      <selection activeCell="B57" sqref="B57"/>
    </sheetView>
  </sheetViews>
  <sheetFormatPr baseColWidth="10" defaultColWidth="8.83203125" defaultRowHeight="13"/>
  <cols>
    <col min="1" max="1" width="30.6640625" customWidth="1"/>
    <col min="2" max="2" width="24.6640625" customWidth="1"/>
    <col min="4" max="4" width="30.6640625" customWidth="1"/>
    <col min="5" max="5" width="24.6640625" customWidth="1"/>
  </cols>
  <sheetData>
    <row r="1" spans="1:5" ht="21.75" customHeight="1">
      <c r="A1" s="428" t="s">
        <v>98</v>
      </c>
      <c r="B1" s="429"/>
      <c r="C1" s="429"/>
      <c r="D1" s="429"/>
      <c r="E1" s="429"/>
    </row>
    <row r="2" spans="1:5">
      <c r="A2" s="349" t="s">
        <v>188</v>
      </c>
      <c r="B2" s="297"/>
      <c r="C2" s="298"/>
      <c r="D2" s="298"/>
      <c r="E2" s="298"/>
    </row>
    <row r="3" spans="1:5">
      <c r="A3" s="350" t="s">
        <v>189</v>
      </c>
    </row>
    <row r="4" spans="1:5">
      <c r="A4" s="350"/>
    </row>
    <row r="5" spans="1:5">
      <c r="A5" s="348" t="str">
        <f>'ASA1'!C9</f>
        <v>Cooperative Association for Special Eduation</v>
      </c>
    </row>
    <row r="6" spans="1:5">
      <c r="A6" s="348" t="str">
        <f>'ASA1'!C10</f>
        <v>19-022-0150-61</v>
      </c>
    </row>
    <row r="7" spans="1:5">
      <c r="A7" s="342" t="s">
        <v>93</v>
      </c>
      <c r="B7" s="341" t="s">
        <v>89</v>
      </c>
      <c r="C7" s="298"/>
      <c r="D7" s="299" t="s">
        <v>93</v>
      </c>
      <c r="E7" s="300" t="s">
        <v>89</v>
      </c>
    </row>
    <row r="8" spans="1:5">
      <c r="A8" s="343" t="s">
        <v>282</v>
      </c>
      <c r="B8" s="365">
        <v>10100</v>
      </c>
      <c r="C8" s="301"/>
      <c r="D8" s="302" t="s">
        <v>336</v>
      </c>
      <c r="E8" s="368">
        <v>5500</v>
      </c>
    </row>
    <row r="9" spans="1:5">
      <c r="A9" s="343" t="s">
        <v>283</v>
      </c>
      <c r="B9" s="365">
        <v>8344.32</v>
      </c>
      <c r="C9" s="301"/>
      <c r="D9" s="302" t="s">
        <v>337</v>
      </c>
      <c r="E9" s="368">
        <v>4383.47</v>
      </c>
    </row>
    <row r="10" spans="1:5">
      <c r="A10" s="343" t="s">
        <v>284</v>
      </c>
      <c r="B10" s="365">
        <v>6750.38</v>
      </c>
      <c r="C10" s="301"/>
      <c r="D10" s="302" t="s">
        <v>338</v>
      </c>
      <c r="E10" s="368">
        <v>2700</v>
      </c>
    </row>
    <row r="11" spans="1:5">
      <c r="A11" s="343" t="s">
        <v>285</v>
      </c>
      <c r="B11" s="365">
        <v>32850</v>
      </c>
      <c r="C11" s="301"/>
      <c r="D11" s="302" t="s">
        <v>339</v>
      </c>
      <c r="E11" s="368">
        <v>13817</v>
      </c>
    </row>
    <row r="12" spans="1:5">
      <c r="A12" s="343" t="s">
        <v>286</v>
      </c>
      <c r="B12" s="365">
        <v>2700</v>
      </c>
      <c r="C12" s="301"/>
      <c r="D12" s="302" t="s">
        <v>340</v>
      </c>
      <c r="E12" s="368">
        <v>12483.03</v>
      </c>
    </row>
    <row r="13" spans="1:5">
      <c r="A13" s="343" t="s">
        <v>287</v>
      </c>
      <c r="B13" s="365">
        <v>27727.200000000001</v>
      </c>
      <c r="C13" s="301"/>
      <c r="D13" s="302" t="s">
        <v>341</v>
      </c>
      <c r="E13" s="368">
        <v>40112.99</v>
      </c>
    </row>
    <row r="14" spans="1:5">
      <c r="A14" s="343" t="s">
        <v>222</v>
      </c>
      <c r="B14" s="365">
        <v>5196.43</v>
      </c>
      <c r="C14" s="301"/>
      <c r="D14" s="302" t="s">
        <v>342</v>
      </c>
      <c r="E14" s="368">
        <v>2830.76</v>
      </c>
    </row>
    <row r="15" spans="1:5">
      <c r="A15" s="343" t="s">
        <v>288</v>
      </c>
      <c r="B15" s="365">
        <v>136960</v>
      </c>
      <c r="C15" s="301"/>
      <c r="D15" s="302" t="s">
        <v>343</v>
      </c>
      <c r="E15" s="368">
        <v>7125</v>
      </c>
    </row>
    <row r="16" spans="1:5">
      <c r="A16" s="343" t="s">
        <v>289</v>
      </c>
      <c r="B16" s="365">
        <v>2700</v>
      </c>
      <c r="C16" s="301"/>
      <c r="D16" s="302" t="s">
        <v>344</v>
      </c>
      <c r="E16" s="368">
        <v>2816.4</v>
      </c>
    </row>
    <row r="17" spans="1:5">
      <c r="A17" s="343" t="s">
        <v>290</v>
      </c>
      <c r="B17" s="365">
        <v>15785</v>
      </c>
      <c r="C17" s="301"/>
      <c r="D17" s="302" t="s">
        <v>345</v>
      </c>
      <c r="E17" s="368">
        <v>2700</v>
      </c>
    </row>
    <row r="18" spans="1:5">
      <c r="A18" s="343" t="s">
        <v>291</v>
      </c>
      <c r="B18" s="365">
        <v>3817.73</v>
      </c>
      <c r="C18" s="301"/>
      <c r="D18" s="302" t="s">
        <v>346</v>
      </c>
      <c r="E18" s="368">
        <v>3711</v>
      </c>
    </row>
    <row r="19" spans="1:5">
      <c r="A19" s="343" t="s">
        <v>292</v>
      </c>
      <c r="B19" s="365">
        <v>94289.07</v>
      </c>
      <c r="C19" s="301"/>
      <c r="D19" s="302" t="s">
        <v>347</v>
      </c>
      <c r="E19" s="368">
        <v>3468.4</v>
      </c>
    </row>
    <row r="20" spans="1:5">
      <c r="A20" s="343" t="s">
        <v>223</v>
      </c>
      <c r="B20" s="365">
        <v>2700</v>
      </c>
      <c r="C20" s="301"/>
      <c r="D20" s="302" t="s">
        <v>348</v>
      </c>
      <c r="E20" s="368">
        <v>76121.740000000005</v>
      </c>
    </row>
    <row r="21" spans="1:5">
      <c r="A21" s="343" t="s">
        <v>293</v>
      </c>
      <c r="B21" s="365">
        <v>34607.519999999997</v>
      </c>
      <c r="C21" s="301"/>
      <c r="D21" s="302" t="s">
        <v>349</v>
      </c>
      <c r="E21" s="368">
        <v>3790.91</v>
      </c>
    </row>
    <row r="22" spans="1:5">
      <c r="A22" s="343" t="s">
        <v>294</v>
      </c>
      <c r="B22" s="365">
        <v>14907.74</v>
      </c>
      <c r="C22" s="301"/>
      <c r="D22" s="302" t="s">
        <v>350</v>
      </c>
      <c r="E22" s="368">
        <v>86765</v>
      </c>
    </row>
    <row r="23" spans="1:5">
      <c r="A23" s="343" t="s">
        <v>295</v>
      </c>
      <c r="B23" s="365">
        <v>5472.14</v>
      </c>
      <c r="C23" s="301"/>
      <c r="D23" s="302" t="s">
        <v>351</v>
      </c>
      <c r="E23" s="368">
        <v>3606.75</v>
      </c>
    </row>
    <row r="24" spans="1:5">
      <c r="A24" s="343" t="s">
        <v>296</v>
      </c>
      <c r="B24" s="365">
        <v>2709.43</v>
      </c>
      <c r="C24" s="301"/>
      <c r="D24" s="302" t="s">
        <v>352</v>
      </c>
      <c r="E24" s="368">
        <v>3379.54</v>
      </c>
    </row>
    <row r="25" spans="1:5">
      <c r="A25" s="343" t="s">
        <v>297</v>
      </c>
      <c r="B25" s="365">
        <v>6230</v>
      </c>
      <c r="C25" s="301"/>
      <c r="D25" s="302" t="s">
        <v>353</v>
      </c>
      <c r="E25" s="368">
        <v>19141</v>
      </c>
    </row>
    <row r="26" spans="1:5">
      <c r="A26" s="343" t="s">
        <v>298</v>
      </c>
      <c r="B26" s="365">
        <v>90615</v>
      </c>
      <c r="C26" s="301"/>
      <c r="D26" s="302" t="s">
        <v>354</v>
      </c>
      <c r="E26" s="368">
        <v>5000</v>
      </c>
    </row>
    <row r="27" spans="1:5">
      <c r="A27" s="343" t="s">
        <v>299</v>
      </c>
      <c r="B27" s="365">
        <v>642445.06000000006</v>
      </c>
      <c r="C27" s="301"/>
      <c r="D27" s="302" t="s">
        <v>355</v>
      </c>
      <c r="E27" s="368">
        <v>24793.01</v>
      </c>
    </row>
    <row r="28" spans="1:5">
      <c r="A28" s="343" t="s">
        <v>300</v>
      </c>
      <c r="B28" s="365">
        <v>462445.48</v>
      </c>
      <c r="C28" s="301"/>
      <c r="D28" s="302" t="s">
        <v>356</v>
      </c>
      <c r="E28" s="368">
        <v>133840</v>
      </c>
    </row>
    <row r="29" spans="1:5">
      <c r="A29" s="343" t="s">
        <v>301</v>
      </c>
      <c r="B29" s="365">
        <v>598154.73</v>
      </c>
      <c r="C29" s="301"/>
      <c r="D29" s="302" t="s">
        <v>357</v>
      </c>
      <c r="E29" s="368">
        <v>20624.490000000002</v>
      </c>
    </row>
    <row r="30" spans="1:5">
      <c r="A30" s="343" t="s">
        <v>302</v>
      </c>
      <c r="B30" s="365">
        <v>788900.61</v>
      </c>
      <c r="C30" s="301"/>
      <c r="D30" s="302" t="s">
        <v>358</v>
      </c>
      <c r="E30" s="368">
        <v>9500</v>
      </c>
    </row>
    <row r="31" spans="1:5">
      <c r="A31" s="343" t="s">
        <v>303</v>
      </c>
      <c r="B31" s="365">
        <v>413735.64</v>
      </c>
      <c r="C31" s="301"/>
      <c r="D31" s="302" t="s">
        <v>359</v>
      </c>
      <c r="E31" s="368">
        <v>37714.44</v>
      </c>
    </row>
    <row r="32" spans="1:5">
      <c r="A32" s="343" t="s">
        <v>304</v>
      </c>
      <c r="B32" s="365">
        <v>861837.84</v>
      </c>
      <c r="C32" s="301"/>
      <c r="D32" s="302" t="s">
        <v>360</v>
      </c>
      <c r="E32" s="368">
        <v>51879</v>
      </c>
    </row>
    <row r="33" spans="1:5">
      <c r="A33" s="343" t="s">
        <v>305</v>
      </c>
      <c r="B33" s="365">
        <v>50414.87</v>
      </c>
      <c r="C33" s="301"/>
      <c r="D33" s="302" t="s">
        <v>361</v>
      </c>
      <c r="E33" s="368">
        <v>7910</v>
      </c>
    </row>
    <row r="34" spans="1:5">
      <c r="A34" s="343" t="s">
        <v>306</v>
      </c>
      <c r="B34" s="365">
        <v>3029.21</v>
      </c>
      <c r="C34" s="301"/>
      <c r="D34" s="302" t="s">
        <v>362</v>
      </c>
      <c r="E34" s="368">
        <v>125386.04</v>
      </c>
    </row>
    <row r="35" spans="1:5">
      <c r="A35" s="343" t="s">
        <v>307</v>
      </c>
      <c r="B35" s="365">
        <v>2600</v>
      </c>
      <c r="C35" s="301"/>
      <c r="D35" s="302" t="s">
        <v>363</v>
      </c>
      <c r="E35" s="368">
        <v>9665</v>
      </c>
    </row>
    <row r="36" spans="1:5">
      <c r="A36" s="343" t="s">
        <v>308</v>
      </c>
      <c r="B36" s="365">
        <v>17997</v>
      </c>
      <c r="C36" s="301"/>
      <c r="D36" s="302" t="s">
        <v>364</v>
      </c>
      <c r="E36" s="368">
        <v>2700</v>
      </c>
    </row>
    <row r="37" spans="1:5">
      <c r="A37" s="343" t="s">
        <v>309</v>
      </c>
      <c r="B37" s="365">
        <v>3155.8</v>
      </c>
      <c r="C37" s="301"/>
      <c r="D37" s="302" t="s">
        <v>365</v>
      </c>
      <c r="E37" s="368">
        <v>4246</v>
      </c>
    </row>
    <row r="38" spans="1:5">
      <c r="A38" s="343" t="s">
        <v>310</v>
      </c>
      <c r="B38" s="365">
        <v>3759.45</v>
      </c>
      <c r="C38" s="301"/>
      <c r="D38" s="302" t="s">
        <v>366</v>
      </c>
      <c r="E38" s="368">
        <v>30810.39</v>
      </c>
    </row>
    <row r="39" spans="1:5">
      <c r="A39" s="343" t="s">
        <v>311</v>
      </c>
      <c r="B39" s="365">
        <v>8310.5</v>
      </c>
      <c r="C39" s="301"/>
      <c r="D39" s="302" t="s">
        <v>367</v>
      </c>
      <c r="E39" s="368">
        <v>2700</v>
      </c>
    </row>
    <row r="40" spans="1:5">
      <c r="A40" s="343" t="s">
        <v>312</v>
      </c>
      <c r="B40" s="365">
        <v>7570.9</v>
      </c>
      <c r="C40" s="301"/>
      <c r="D40" s="302" t="s">
        <v>368</v>
      </c>
      <c r="E40" s="368">
        <v>206411.99</v>
      </c>
    </row>
    <row r="41" spans="1:5">
      <c r="A41" s="343" t="s">
        <v>313</v>
      </c>
      <c r="B41" s="365">
        <v>2700</v>
      </c>
      <c r="C41" s="301"/>
      <c r="D41" s="302" t="s">
        <v>369</v>
      </c>
      <c r="E41" s="368">
        <v>8000</v>
      </c>
    </row>
    <row r="42" spans="1:5">
      <c r="A42" s="343" t="s">
        <v>314</v>
      </c>
      <c r="B42" s="365">
        <v>2700</v>
      </c>
      <c r="C42" s="301"/>
      <c r="D42" s="302" t="s">
        <v>370</v>
      </c>
      <c r="E42" s="368">
        <v>457361.9</v>
      </c>
    </row>
    <row r="43" spans="1:5">
      <c r="A43" s="343" t="s">
        <v>315</v>
      </c>
      <c r="B43" s="365">
        <v>11892.5</v>
      </c>
      <c r="C43" s="301"/>
      <c r="D43" s="302" t="s">
        <v>371</v>
      </c>
      <c r="E43" s="368">
        <v>4550</v>
      </c>
    </row>
    <row r="44" spans="1:5">
      <c r="A44" s="343" t="s">
        <v>316</v>
      </c>
      <c r="B44" s="365">
        <v>3099.15</v>
      </c>
      <c r="C44" s="301"/>
      <c r="D44" s="302" t="s">
        <v>372</v>
      </c>
      <c r="E44" s="368">
        <v>20472.93</v>
      </c>
    </row>
    <row r="45" spans="1:5">
      <c r="A45" s="343" t="s">
        <v>317</v>
      </c>
      <c r="B45" s="365">
        <v>2700</v>
      </c>
      <c r="C45" s="301"/>
      <c r="D45" s="302" t="s">
        <v>373</v>
      </c>
      <c r="E45" s="368">
        <v>7000</v>
      </c>
    </row>
    <row r="46" spans="1:5">
      <c r="A46" s="343" t="s">
        <v>318</v>
      </c>
      <c r="B46" s="365">
        <v>3950</v>
      </c>
      <c r="C46" s="301"/>
      <c r="D46" s="302" t="s">
        <v>374</v>
      </c>
      <c r="E46" s="368">
        <v>33967.269999999997</v>
      </c>
    </row>
    <row r="47" spans="1:5">
      <c r="A47" s="343" t="s">
        <v>319</v>
      </c>
      <c r="B47" s="365">
        <v>2700</v>
      </c>
      <c r="C47" s="301"/>
      <c r="D47" s="302" t="s">
        <v>375</v>
      </c>
      <c r="E47" s="368">
        <v>4469</v>
      </c>
    </row>
    <row r="48" spans="1:5">
      <c r="A48" s="343" t="s">
        <v>320</v>
      </c>
      <c r="B48" s="365">
        <v>4500</v>
      </c>
      <c r="C48" s="301"/>
      <c r="D48" s="302" t="s">
        <v>376</v>
      </c>
      <c r="E48" s="368">
        <v>2700</v>
      </c>
    </row>
    <row r="49" spans="1:5">
      <c r="A49" s="343" t="s">
        <v>224</v>
      </c>
      <c r="B49" s="365">
        <v>2700</v>
      </c>
      <c r="C49" s="301"/>
      <c r="D49" s="302" t="s">
        <v>377</v>
      </c>
      <c r="E49" s="368">
        <v>6485</v>
      </c>
    </row>
    <row r="50" spans="1:5">
      <c r="A50" s="343" t="s">
        <v>321</v>
      </c>
      <c r="B50" s="365">
        <v>23179.33</v>
      </c>
      <c r="C50" s="301"/>
      <c r="D50" s="302" t="s">
        <v>378</v>
      </c>
      <c r="E50" s="368">
        <v>2700</v>
      </c>
    </row>
    <row r="51" spans="1:5">
      <c r="A51" s="343" t="s">
        <v>322</v>
      </c>
      <c r="B51" s="365">
        <v>2700</v>
      </c>
      <c r="C51" s="301"/>
      <c r="D51" s="302"/>
      <c r="E51" s="303"/>
    </row>
    <row r="52" spans="1:5">
      <c r="A52" s="343" t="s">
        <v>323</v>
      </c>
      <c r="B52" s="365">
        <v>2700</v>
      </c>
      <c r="C52" s="301"/>
      <c r="D52" s="302"/>
      <c r="E52" s="303"/>
    </row>
    <row r="53" spans="1:5">
      <c r="A53" s="343" t="s">
        <v>324</v>
      </c>
      <c r="B53" s="365">
        <v>534750.73</v>
      </c>
      <c r="C53" s="301"/>
      <c r="D53" s="302"/>
      <c r="E53" s="303"/>
    </row>
    <row r="54" spans="1:5">
      <c r="A54" s="343" t="s">
        <v>325</v>
      </c>
      <c r="B54" s="365">
        <v>570296.11</v>
      </c>
      <c r="C54" s="301"/>
      <c r="D54" s="302"/>
      <c r="E54" s="303"/>
    </row>
    <row r="55" spans="1:5">
      <c r="A55" s="343" t="s">
        <v>326</v>
      </c>
      <c r="B55" s="365">
        <v>21546</v>
      </c>
      <c r="C55" s="301"/>
      <c r="D55" s="302"/>
      <c r="E55" s="303"/>
    </row>
    <row r="56" spans="1:5">
      <c r="A56" s="343" t="s">
        <v>327</v>
      </c>
      <c r="B56" s="365">
        <v>6207.5</v>
      </c>
      <c r="C56" s="301"/>
      <c r="D56" s="302"/>
      <c r="E56" s="303"/>
    </row>
    <row r="57" spans="1:5">
      <c r="A57" s="343" t="s">
        <v>328</v>
      </c>
      <c r="B57" s="365">
        <v>18703</v>
      </c>
      <c r="C57" s="301"/>
      <c r="D57" s="302"/>
      <c r="E57" s="303"/>
    </row>
    <row r="58" spans="1:5">
      <c r="A58" s="343" t="s">
        <v>329</v>
      </c>
      <c r="B58" s="365">
        <v>22451.34</v>
      </c>
      <c r="C58" s="301"/>
      <c r="D58" s="302"/>
      <c r="E58" s="303"/>
    </row>
    <row r="59" spans="1:5">
      <c r="A59" s="343" t="s">
        <v>330</v>
      </c>
      <c r="B59" s="365">
        <v>10000</v>
      </c>
      <c r="C59" s="301"/>
      <c r="D59" s="302"/>
      <c r="E59" s="303"/>
    </row>
    <row r="60" spans="1:5">
      <c r="A60" s="343" t="s">
        <v>331</v>
      </c>
      <c r="B60" s="365">
        <v>3408.6</v>
      </c>
      <c r="C60" s="301"/>
      <c r="D60" s="302"/>
      <c r="E60" s="303"/>
    </row>
    <row r="61" spans="1:5">
      <c r="A61" s="343" t="s">
        <v>332</v>
      </c>
      <c r="B61" s="365">
        <v>4882.7299999999996</v>
      </c>
      <c r="C61" s="301"/>
      <c r="D61" s="302"/>
      <c r="E61" s="303"/>
    </row>
    <row r="62" spans="1:5">
      <c r="A62" s="343" t="s">
        <v>333</v>
      </c>
      <c r="B62" s="365">
        <v>2700</v>
      </c>
      <c r="C62" s="301"/>
      <c r="D62" s="302"/>
      <c r="E62" s="303"/>
    </row>
    <row r="63" spans="1:5">
      <c r="A63" s="343" t="s">
        <v>225</v>
      </c>
      <c r="B63" s="365">
        <v>2700</v>
      </c>
      <c r="C63" s="301"/>
      <c r="D63" s="302"/>
      <c r="E63" s="303"/>
    </row>
    <row r="64" spans="1:5">
      <c r="A64" s="343" t="s">
        <v>334</v>
      </c>
      <c r="B64" s="365">
        <v>17330.79</v>
      </c>
      <c r="C64" s="301"/>
      <c r="D64" s="302"/>
      <c r="E64" s="303"/>
    </row>
    <row r="65" spans="1:5">
      <c r="A65" s="344" t="s">
        <v>335</v>
      </c>
      <c r="B65" s="366">
        <v>47428</v>
      </c>
      <c r="C65" s="301"/>
      <c r="D65" s="339"/>
      <c r="E65" s="340"/>
    </row>
    <row r="66" spans="1:5">
      <c r="B66" s="369"/>
      <c r="D66" s="304"/>
      <c r="E66" s="304"/>
    </row>
    <row r="67" spans="1:5">
      <c r="B67" s="369"/>
      <c r="D67" s="304"/>
      <c r="E67" s="304"/>
    </row>
    <row r="68" spans="1:5">
      <c r="B68" s="369"/>
      <c r="D68" s="304"/>
      <c r="E68" s="304"/>
    </row>
    <row r="69" spans="1:5">
      <c r="B69" s="369"/>
      <c r="D69" s="304"/>
      <c r="E69" s="304"/>
    </row>
    <row r="70" spans="1:5">
      <c r="B70" s="369"/>
      <c r="D70" s="304"/>
      <c r="E70" s="304"/>
    </row>
    <row r="71" spans="1:5">
      <c r="B71" s="369"/>
      <c r="D71" s="304"/>
      <c r="E71" s="304"/>
    </row>
    <row r="72" spans="1:5">
      <c r="B72" s="369"/>
      <c r="D72" s="304"/>
      <c r="E72" s="304"/>
    </row>
    <row r="73" spans="1:5">
      <c r="B73" s="369"/>
      <c r="D73" s="304"/>
      <c r="E73" s="304"/>
    </row>
    <row r="74" spans="1:5">
      <c r="B74" s="369"/>
      <c r="D74" s="304"/>
      <c r="E74" s="304"/>
    </row>
    <row r="75" spans="1:5">
      <c r="B75" s="369"/>
      <c r="D75" s="304"/>
      <c r="E75" s="304"/>
    </row>
    <row r="76" spans="1:5">
      <c r="B76" s="369"/>
      <c r="D76" s="304"/>
      <c r="E76" s="304"/>
    </row>
    <row r="77" spans="1:5">
      <c r="B77" s="369"/>
      <c r="D77" s="304"/>
      <c r="E77" s="304"/>
    </row>
    <row r="78" spans="1:5">
      <c r="B78" s="369"/>
      <c r="D78" s="304"/>
      <c r="E78" s="304"/>
    </row>
    <row r="79" spans="1:5">
      <c r="B79" s="369"/>
    </row>
    <row r="80" spans="1:5">
      <c r="B80" s="369"/>
    </row>
    <row r="81" spans="2:2">
      <c r="B81" s="369"/>
    </row>
    <row r="82" spans="2:2">
      <c r="B82" s="369"/>
    </row>
    <row r="83" spans="2:2">
      <c r="B83" s="369"/>
    </row>
    <row r="84" spans="2:2">
      <c r="B84" s="369"/>
    </row>
    <row r="85" spans="2:2">
      <c r="B85" s="369"/>
    </row>
    <row r="86" spans="2:2">
      <c r="B86" s="369"/>
    </row>
    <row r="87" spans="2:2">
      <c r="B87" s="369"/>
    </row>
    <row r="88" spans="2:2">
      <c r="B88" s="369"/>
    </row>
    <row r="89" spans="2:2">
      <c r="B89" s="369"/>
    </row>
    <row r="90" spans="2:2">
      <c r="B90" s="369"/>
    </row>
    <row r="91" spans="2:2">
      <c r="B91" s="369"/>
    </row>
    <row r="92" spans="2:2">
      <c r="B92" s="369"/>
    </row>
    <row r="93" spans="2:2">
      <c r="B93" s="369"/>
    </row>
    <row r="94" spans="2:2">
      <c r="B94" s="369"/>
    </row>
    <row r="95" spans="2:2">
      <c r="B95" s="369"/>
    </row>
    <row r="96" spans="2:2">
      <c r="B96" s="369"/>
    </row>
    <row r="97" spans="2:2">
      <c r="B97" s="369"/>
    </row>
    <row r="98" spans="2:2">
      <c r="B98" s="369"/>
    </row>
    <row r="99" spans="2:2">
      <c r="B99" s="369"/>
    </row>
    <row r="100" spans="2:2">
      <c r="B100" s="369"/>
    </row>
    <row r="101" spans="2:2">
      <c r="B101" s="369"/>
    </row>
    <row r="102" spans="2:2">
      <c r="B102" s="369"/>
    </row>
    <row r="103" spans="2:2">
      <c r="B103" s="369"/>
    </row>
    <row r="104" spans="2:2">
      <c r="B104" s="369"/>
    </row>
    <row r="105" spans="2:2">
      <c r="B105" s="369"/>
    </row>
    <row r="106" spans="2:2">
      <c r="B106" s="369"/>
    </row>
    <row r="107" spans="2:2">
      <c r="B107" s="369"/>
    </row>
    <row r="108" spans="2:2">
      <c r="B108" s="369"/>
    </row>
  </sheetData>
  <mergeCells count="1">
    <mergeCell ref="A1:E1"/>
  </mergeCells>
  <phoneticPr fontId="2" type="noConversion"/>
  <printOptions headings="1"/>
  <pageMargins left="0" right="0" top="0.72" bottom="0.21" header="0.22" footer="0.17"/>
  <pageSetup firstPageNumber="5" orientation="landscape" r:id="rId1"/>
  <headerFooter alignWithMargins="0">
    <oddHeader>&amp;L&amp;8Page &amp;P&amp;R&amp;8Page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F47"/>
  <sheetViews>
    <sheetView showGridLines="0" topLeftCell="A7" workbookViewId="0">
      <selection activeCell="E26" sqref="E26"/>
    </sheetView>
  </sheetViews>
  <sheetFormatPr baseColWidth="10" defaultColWidth="9.1640625" defaultRowHeight="13"/>
  <cols>
    <col min="1" max="1" width="1.5" style="78" customWidth="1"/>
    <col min="2" max="2" width="35.6640625" style="78" customWidth="1"/>
    <col min="3" max="3" width="23.6640625" style="78" customWidth="1"/>
    <col min="4" max="4" width="2.5" style="78" customWidth="1"/>
    <col min="5" max="5" width="35.6640625" style="78" customWidth="1"/>
    <col min="6" max="6" width="18.83203125" style="78" customWidth="1"/>
    <col min="7" max="16384" width="9.1640625" style="78"/>
  </cols>
  <sheetData>
    <row r="1" spans="1:6">
      <c r="A1" s="399" t="s">
        <v>168</v>
      </c>
      <c r="B1" s="399"/>
      <c r="C1" s="399"/>
      <c r="D1" s="399"/>
      <c r="E1" s="399"/>
      <c r="F1" s="399"/>
    </row>
    <row r="2" spans="1:6">
      <c r="A2" s="275"/>
      <c r="B2" s="275"/>
      <c r="C2" s="275"/>
      <c r="D2" s="275"/>
      <c r="E2" s="275"/>
      <c r="F2" s="275"/>
    </row>
    <row r="3" spans="1:6">
      <c r="B3" s="148" t="s">
        <v>102</v>
      </c>
    </row>
    <row r="4" spans="1:6">
      <c r="B4" s="148" t="s">
        <v>103</v>
      </c>
    </row>
    <row r="5" spans="1:6">
      <c r="B5" s="88"/>
    </row>
    <row r="6" spans="1:6">
      <c r="B6" s="351" t="str">
        <f>'ASA1'!C9</f>
        <v>Cooperative Association for Special Eduation</v>
      </c>
    </row>
    <row r="7" spans="1:6">
      <c r="B7" s="83" t="str">
        <f>'ASA1'!C10</f>
        <v>19-022-0150-61</v>
      </c>
    </row>
    <row r="8" spans="1:6">
      <c r="B8" s="80"/>
    </row>
    <row r="9" spans="1:6">
      <c r="B9" s="430" t="s">
        <v>101</v>
      </c>
      <c r="C9" s="431"/>
      <c r="D9" s="431"/>
      <c r="E9" s="431"/>
      <c r="F9" s="431"/>
    </row>
    <row r="10" spans="1:6">
      <c r="B10" s="81"/>
      <c r="C10" s="79"/>
    </row>
    <row r="11" spans="1:6">
      <c r="B11" s="342" t="s">
        <v>93</v>
      </c>
      <c r="C11" s="341" t="s">
        <v>89</v>
      </c>
      <c r="D11" s="84"/>
      <c r="E11" s="299" t="s">
        <v>93</v>
      </c>
      <c r="F11" s="300" t="s">
        <v>89</v>
      </c>
    </row>
    <row r="12" spans="1:6" s="85" customFormat="1" ht="14.75" customHeight="1">
      <c r="B12" s="343" t="s">
        <v>253</v>
      </c>
      <c r="C12" s="365">
        <v>1492.25</v>
      </c>
      <c r="E12" s="302" t="s">
        <v>278</v>
      </c>
      <c r="F12" s="368">
        <v>1701.42</v>
      </c>
    </row>
    <row r="13" spans="1:6" s="85" customFormat="1" ht="14.75" customHeight="1">
      <c r="B13" s="343" t="s">
        <v>254</v>
      </c>
      <c r="C13" s="365">
        <v>2450</v>
      </c>
      <c r="E13" s="302" t="s">
        <v>279</v>
      </c>
      <c r="F13" s="368">
        <v>1135.2</v>
      </c>
    </row>
    <row r="14" spans="1:6" s="85" customFormat="1" ht="14.75" customHeight="1">
      <c r="B14" s="343" t="s">
        <v>255</v>
      </c>
      <c r="C14" s="365">
        <v>2254.4899999999998</v>
      </c>
      <c r="E14" s="302" t="s">
        <v>280</v>
      </c>
      <c r="F14" s="368">
        <v>2119.4</v>
      </c>
    </row>
    <row r="15" spans="1:6" s="85" customFormat="1" ht="14.75" customHeight="1">
      <c r="B15" s="343" t="s">
        <v>256</v>
      </c>
      <c r="C15" s="365">
        <v>2368</v>
      </c>
      <c r="E15" s="302" t="s">
        <v>281</v>
      </c>
      <c r="F15" s="368">
        <v>1762.36</v>
      </c>
    </row>
    <row r="16" spans="1:6" s="85" customFormat="1" ht="14.75" customHeight="1">
      <c r="B16" s="343" t="s">
        <v>257</v>
      </c>
      <c r="C16" s="365">
        <v>2150</v>
      </c>
      <c r="E16" s="302"/>
      <c r="F16" s="303"/>
    </row>
    <row r="17" spans="2:6" s="85" customFormat="1" ht="14.75" customHeight="1">
      <c r="B17" s="343" t="s">
        <v>258</v>
      </c>
      <c r="C17" s="365">
        <v>1435.13</v>
      </c>
      <c r="E17" s="302"/>
      <c r="F17" s="303"/>
    </row>
    <row r="18" spans="2:6" s="85" customFormat="1" ht="14.75" customHeight="1">
      <c r="B18" s="343" t="s">
        <v>259</v>
      </c>
      <c r="C18" s="365">
        <v>1075</v>
      </c>
      <c r="E18" s="302"/>
      <c r="F18" s="303"/>
    </row>
    <row r="19" spans="2:6" s="85" customFormat="1" ht="14.75" customHeight="1">
      <c r="B19" s="343" t="s">
        <v>260</v>
      </c>
      <c r="C19" s="365">
        <v>2000</v>
      </c>
      <c r="E19" s="302"/>
      <c r="F19" s="303"/>
    </row>
    <row r="20" spans="2:6" s="85" customFormat="1" ht="14.75" customHeight="1">
      <c r="B20" s="343" t="s">
        <v>261</v>
      </c>
      <c r="C20" s="365">
        <v>1842</v>
      </c>
      <c r="E20" s="302"/>
      <c r="F20" s="303"/>
    </row>
    <row r="21" spans="2:6" s="85" customFormat="1" ht="14.75" customHeight="1">
      <c r="B21" s="343" t="s">
        <v>262</v>
      </c>
      <c r="C21" s="365">
        <v>1044.4000000000001</v>
      </c>
      <c r="E21" s="302"/>
      <c r="F21" s="303"/>
    </row>
    <row r="22" spans="2:6" s="85" customFormat="1" ht="14.75" customHeight="1">
      <c r="B22" s="343" t="s">
        <v>263</v>
      </c>
      <c r="C22" s="365">
        <v>1692.21</v>
      </c>
      <c r="E22" s="302"/>
      <c r="F22" s="303"/>
    </row>
    <row r="23" spans="2:6" s="85" customFormat="1" ht="14.75" customHeight="1">
      <c r="B23" s="343" t="s">
        <v>264</v>
      </c>
      <c r="C23" s="365">
        <v>1142.97</v>
      </c>
      <c r="E23" s="302"/>
      <c r="F23" s="303"/>
    </row>
    <row r="24" spans="2:6" s="85" customFormat="1" ht="14.75" customHeight="1">
      <c r="B24" s="343" t="s">
        <v>265</v>
      </c>
      <c r="C24" s="365">
        <v>1872.08</v>
      </c>
      <c r="E24" s="302"/>
      <c r="F24" s="303"/>
    </row>
    <row r="25" spans="2:6" s="85" customFormat="1" ht="14.75" customHeight="1">
      <c r="B25" s="343" t="s">
        <v>266</v>
      </c>
      <c r="C25" s="365">
        <v>2425</v>
      </c>
      <c r="E25" s="302"/>
      <c r="F25" s="303"/>
    </row>
    <row r="26" spans="2:6" s="85" customFormat="1" ht="14.75" customHeight="1">
      <c r="B26" s="343" t="s">
        <v>267</v>
      </c>
      <c r="C26" s="365">
        <v>1000</v>
      </c>
      <c r="E26" s="302"/>
      <c r="F26" s="303"/>
    </row>
    <row r="27" spans="2:6" s="85" customFormat="1" ht="14.75" customHeight="1">
      <c r="B27" s="343" t="s">
        <v>268</v>
      </c>
      <c r="C27" s="365">
        <v>2100</v>
      </c>
      <c r="E27" s="302"/>
      <c r="F27" s="303"/>
    </row>
    <row r="28" spans="2:6" s="85" customFormat="1" ht="14.75" customHeight="1">
      <c r="B28" s="343" t="s">
        <v>269</v>
      </c>
      <c r="C28" s="365">
        <v>1125</v>
      </c>
      <c r="E28" s="302"/>
      <c r="F28" s="303"/>
    </row>
    <row r="29" spans="2:6" s="85" customFormat="1" ht="14.75" customHeight="1">
      <c r="B29" s="343" t="s">
        <v>270</v>
      </c>
      <c r="C29" s="365">
        <v>2067.48</v>
      </c>
      <c r="E29" s="302"/>
      <c r="F29" s="303"/>
    </row>
    <row r="30" spans="2:6" s="85" customFormat="1" ht="14.75" customHeight="1">
      <c r="B30" s="343" t="s">
        <v>271</v>
      </c>
      <c r="C30" s="365">
        <v>1260.8</v>
      </c>
      <c r="E30" s="302"/>
      <c r="F30" s="303"/>
    </row>
    <row r="31" spans="2:6" s="85" customFormat="1" ht="14.75" customHeight="1">
      <c r="B31" s="343" t="s">
        <v>272</v>
      </c>
      <c r="C31" s="365">
        <v>1012.55</v>
      </c>
      <c r="E31" s="302"/>
      <c r="F31" s="303"/>
    </row>
    <row r="32" spans="2:6" s="85" customFormat="1" ht="14.75" customHeight="1">
      <c r="B32" s="343" t="s">
        <v>273</v>
      </c>
      <c r="C32" s="365">
        <v>1176</v>
      </c>
      <c r="E32" s="302"/>
      <c r="F32" s="303"/>
    </row>
    <row r="33" spans="2:6" s="85" customFormat="1" ht="14.75" customHeight="1">
      <c r="B33" s="343" t="s">
        <v>274</v>
      </c>
      <c r="C33" s="365">
        <v>1400</v>
      </c>
      <c r="E33" s="302"/>
      <c r="F33" s="303"/>
    </row>
    <row r="34" spans="2:6" s="85" customFormat="1" ht="14.75" customHeight="1">
      <c r="B34" s="343" t="s">
        <v>275</v>
      </c>
      <c r="C34" s="365">
        <v>1804.06</v>
      </c>
      <c r="E34" s="302"/>
      <c r="F34" s="303"/>
    </row>
    <row r="35" spans="2:6" s="85" customFormat="1" ht="14.75" customHeight="1">
      <c r="B35" s="343" t="s">
        <v>276</v>
      </c>
      <c r="C35" s="365">
        <v>2071.4699999999998</v>
      </c>
      <c r="E35" s="302"/>
      <c r="F35" s="303"/>
    </row>
    <row r="36" spans="2:6" s="85" customFormat="1">
      <c r="B36" s="344" t="s">
        <v>277</v>
      </c>
      <c r="C36" s="366">
        <v>2023.7</v>
      </c>
      <c r="E36" s="339"/>
      <c r="F36" s="340"/>
    </row>
    <row r="37" spans="2:6">
      <c r="C37" s="367"/>
    </row>
    <row r="38" spans="2:6">
      <c r="C38" s="367"/>
    </row>
    <row r="39" spans="2:6">
      <c r="C39" s="367"/>
    </row>
    <row r="40" spans="2:6">
      <c r="C40" s="367"/>
    </row>
    <row r="47" spans="2:6">
      <c r="B47" s="187"/>
    </row>
  </sheetData>
  <mergeCells count="2">
    <mergeCell ref="B9:F9"/>
    <mergeCell ref="A1:F1"/>
  </mergeCells>
  <phoneticPr fontId="2" type="noConversion"/>
  <printOptions headings="1"/>
  <pageMargins left="0.5" right="0" top="0.72" bottom="0.21" header="0.22" footer="0.17"/>
  <pageSetup firstPageNumber="5" orientation="landscape" r:id="rId1"/>
  <headerFooter alignWithMargins="0">
    <oddHeader>&amp;L&amp;8Page &amp;P&amp;R&amp;8Page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E47"/>
  <sheetViews>
    <sheetView showGridLines="0" topLeftCell="A5" workbookViewId="0">
      <selection activeCell="B12" sqref="B12:C34"/>
    </sheetView>
  </sheetViews>
  <sheetFormatPr baseColWidth="10" defaultColWidth="9.1640625" defaultRowHeight="13"/>
  <cols>
    <col min="1" max="1" width="1.5" style="78" customWidth="1"/>
    <col min="2" max="2" width="30.6640625" style="78" customWidth="1"/>
    <col min="3" max="3" width="24.83203125" style="78" customWidth="1"/>
    <col min="4" max="4" width="30.6640625" style="78" customWidth="1"/>
    <col min="5" max="5" width="24.6640625" style="78" customWidth="1"/>
    <col min="6" max="6" width="4.6640625" style="78" customWidth="1"/>
    <col min="7" max="16384" width="9.1640625" style="78"/>
  </cols>
  <sheetData>
    <row r="1" spans="1:5">
      <c r="A1" s="399" t="s">
        <v>169</v>
      </c>
      <c r="B1" s="399"/>
      <c r="C1" s="399"/>
      <c r="D1" s="399"/>
      <c r="E1" s="399"/>
    </row>
    <row r="3" spans="1:5" s="82" customFormat="1">
      <c r="B3" s="148" t="s">
        <v>104</v>
      </c>
    </row>
    <row r="4" spans="1:5" s="82" customFormat="1">
      <c r="B4" s="148" t="s">
        <v>105</v>
      </c>
    </row>
    <row r="5" spans="1:5" s="82" customFormat="1">
      <c r="B5" s="148"/>
    </row>
    <row r="6" spans="1:5">
      <c r="B6" s="145" t="str">
        <f>'ASA1'!C9</f>
        <v>Cooperative Association for Special Eduation</v>
      </c>
    </row>
    <row r="7" spans="1:5">
      <c r="B7" s="83" t="str">
        <f>'ASA1'!C10</f>
        <v>19-022-0150-61</v>
      </c>
    </row>
    <row r="8" spans="1:5">
      <c r="B8" s="83"/>
    </row>
    <row r="9" spans="1:5">
      <c r="B9" s="430" t="s">
        <v>99</v>
      </c>
      <c r="C9" s="431"/>
      <c r="D9" s="431"/>
      <c r="E9" s="431"/>
    </row>
    <row r="10" spans="1:5">
      <c r="B10" s="81"/>
      <c r="C10" s="79"/>
    </row>
    <row r="11" spans="1:5">
      <c r="B11" s="299" t="s">
        <v>93</v>
      </c>
      <c r="C11" s="300" t="s">
        <v>89</v>
      </c>
      <c r="D11" s="299" t="s">
        <v>93</v>
      </c>
      <c r="E11" s="300" t="s">
        <v>89</v>
      </c>
    </row>
    <row r="12" spans="1:5" s="85" customFormat="1" ht="14.75" customHeight="1">
      <c r="B12" s="343" t="s">
        <v>230</v>
      </c>
      <c r="C12" s="365">
        <v>755.9</v>
      </c>
      <c r="D12" s="302"/>
      <c r="E12" s="303"/>
    </row>
    <row r="13" spans="1:5" s="85" customFormat="1" ht="14.75" customHeight="1">
      <c r="B13" s="343" t="s">
        <v>231</v>
      </c>
      <c r="C13" s="365">
        <v>545.84</v>
      </c>
      <c r="D13" s="302"/>
      <c r="E13" s="303"/>
    </row>
    <row r="14" spans="1:5" s="85" customFormat="1" ht="14.75" customHeight="1">
      <c r="B14" s="343" t="s">
        <v>232</v>
      </c>
      <c r="C14" s="365">
        <v>900</v>
      </c>
      <c r="D14" s="302"/>
      <c r="E14" s="303"/>
    </row>
    <row r="15" spans="1:5" s="85" customFormat="1" ht="14.75" customHeight="1">
      <c r="B15" s="343" t="s">
        <v>233</v>
      </c>
      <c r="C15" s="365">
        <v>700</v>
      </c>
      <c r="D15" s="302"/>
      <c r="E15" s="303"/>
    </row>
    <row r="16" spans="1:5" s="85" customFormat="1" ht="14.75" customHeight="1">
      <c r="B16" s="343" t="s">
        <v>234</v>
      </c>
      <c r="C16" s="365">
        <v>500</v>
      </c>
      <c r="D16" s="302"/>
      <c r="E16" s="303"/>
    </row>
    <row r="17" spans="2:5" s="85" customFormat="1" ht="14.75" customHeight="1">
      <c r="B17" s="343" t="s">
        <v>235</v>
      </c>
      <c r="C17" s="365">
        <v>745.9</v>
      </c>
      <c r="D17" s="302"/>
      <c r="E17" s="303"/>
    </row>
    <row r="18" spans="2:5" s="85" customFormat="1" ht="14.75" customHeight="1">
      <c r="B18" s="343" t="s">
        <v>236</v>
      </c>
      <c r="C18" s="365">
        <v>750</v>
      </c>
      <c r="D18" s="302"/>
      <c r="E18" s="303"/>
    </row>
    <row r="19" spans="2:5" s="85" customFormat="1" ht="14.75" customHeight="1">
      <c r="B19" s="343" t="s">
        <v>237</v>
      </c>
      <c r="C19" s="365">
        <v>528</v>
      </c>
      <c r="D19" s="302"/>
      <c r="E19" s="303"/>
    </row>
    <row r="20" spans="2:5" s="85" customFormat="1" ht="14.75" customHeight="1">
      <c r="B20" s="343" t="s">
        <v>238</v>
      </c>
      <c r="C20" s="365">
        <v>705</v>
      </c>
      <c r="D20" s="302"/>
      <c r="E20" s="303"/>
    </row>
    <row r="21" spans="2:5" s="85" customFormat="1" ht="14.75" customHeight="1">
      <c r="B21" s="343" t="s">
        <v>239</v>
      </c>
      <c r="C21" s="365">
        <v>600</v>
      </c>
      <c r="D21" s="302"/>
      <c r="E21" s="303"/>
    </row>
    <row r="22" spans="2:5" s="85" customFormat="1" ht="14.75" customHeight="1">
      <c r="B22" s="343" t="s">
        <v>240</v>
      </c>
      <c r="C22" s="365">
        <v>580</v>
      </c>
      <c r="D22" s="302"/>
      <c r="E22" s="303"/>
    </row>
    <row r="23" spans="2:5" s="85" customFormat="1" ht="14.75" customHeight="1">
      <c r="B23" s="343" t="s">
        <v>241</v>
      </c>
      <c r="C23" s="365">
        <v>755</v>
      </c>
      <c r="D23" s="302"/>
      <c r="E23" s="303"/>
    </row>
    <row r="24" spans="2:5" s="85" customFormat="1" ht="14.75" customHeight="1">
      <c r="B24" s="343" t="s">
        <v>242</v>
      </c>
      <c r="C24" s="365">
        <v>955</v>
      </c>
      <c r="D24" s="302"/>
      <c r="E24" s="303"/>
    </row>
    <row r="25" spans="2:5" s="85" customFormat="1" ht="14.75" customHeight="1">
      <c r="B25" s="343" t="s">
        <v>243</v>
      </c>
      <c r="C25" s="365">
        <v>745</v>
      </c>
      <c r="D25" s="302"/>
      <c r="E25" s="303"/>
    </row>
    <row r="26" spans="2:5" s="85" customFormat="1" ht="14.75" customHeight="1">
      <c r="B26" s="343" t="s">
        <v>244</v>
      </c>
      <c r="C26" s="365">
        <v>560</v>
      </c>
      <c r="D26" s="302"/>
      <c r="E26" s="303"/>
    </row>
    <row r="27" spans="2:5" s="85" customFormat="1" ht="14.75" customHeight="1">
      <c r="B27" s="343" t="s">
        <v>245</v>
      </c>
      <c r="C27" s="365">
        <v>801.23</v>
      </c>
      <c r="D27" s="302"/>
      <c r="E27" s="303"/>
    </row>
    <row r="28" spans="2:5" s="85" customFormat="1" ht="14.75" customHeight="1">
      <c r="B28" s="343" t="s">
        <v>246</v>
      </c>
      <c r="C28" s="365">
        <v>963.65</v>
      </c>
      <c r="D28" s="302"/>
      <c r="E28" s="303"/>
    </row>
    <row r="29" spans="2:5" s="85" customFormat="1" ht="14.75" customHeight="1">
      <c r="B29" s="343" t="s">
        <v>247</v>
      </c>
      <c r="C29" s="365">
        <v>770.75</v>
      </c>
      <c r="D29" s="302"/>
      <c r="E29" s="303"/>
    </row>
    <row r="30" spans="2:5" s="85" customFormat="1" ht="14.75" customHeight="1">
      <c r="B30" s="343" t="s">
        <v>248</v>
      </c>
      <c r="C30" s="365">
        <v>506.25</v>
      </c>
      <c r="D30" s="302"/>
      <c r="E30" s="303"/>
    </row>
    <row r="31" spans="2:5" s="85" customFormat="1" ht="14.75" customHeight="1">
      <c r="B31" s="343" t="s">
        <v>249</v>
      </c>
      <c r="C31" s="365">
        <v>865.36</v>
      </c>
      <c r="D31" s="302"/>
      <c r="E31" s="303"/>
    </row>
    <row r="32" spans="2:5" s="85" customFormat="1" ht="14.75" customHeight="1">
      <c r="B32" s="343" t="s">
        <v>250</v>
      </c>
      <c r="C32" s="365">
        <v>588</v>
      </c>
      <c r="D32" s="302"/>
      <c r="E32" s="303"/>
    </row>
    <row r="33" spans="2:5" s="85" customFormat="1" ht="14.75" customHeight="1">
      <c r="B33" s="343" t="s">
        <v>251</v>
      </c>
      <c r="C33" s="365">
        <v>527.22</v>
      </c>
      <c r="D33" s="302"/>
      <c r="E33" s="303"/>
    </row>
    <row r="34" spans="2:5" s="85" customFormat="1" ht="14.75" customHeight="1">
      <c r="B34" s="343" t="s">
        <v>252</v>
      </c>
      <c r="C34" s="365">
        <v>584.1</v>
      </c>
      <c r="D34" s="302"/>
      <c r="E34" s="303"/>
    </row>
    <row r="35" spans="2:5" s="85" customFormat="1" ht="14.75" customHeight="1">
      <c r="B35" s="302"/>
      <c r="C35" s="303"/>
      <c r="D35" s="302"/>
      <c r="E35" s="303"/>
    </row>
    <row r="36" spans="2:5" s="85" customFormat="1">
      <c r="B36" s="339"/>
      <c r="C36" s="340"/>
      <c r="D36" s="339"/>
      <c r="E36" s="340"/>
    </row>
    <row r="47" spans="2:5">
      <c r="B47" s="187"/>
    </row>
  </sheetData>
  <sheetProtection insertRows="0" selectLockedCells="1"/>
  <mergeCells count="2">
    <mergeCell ref="B9:E9"/>
    <mergeCell ref="A1:E1"/>
  </mergeCells>
  <phoneticPr fontId="2" type="noConversion"/>
  <printOptions headings="1" gridLinesSet="0"/>
  <pageMargins left="0.25" right="0" top="0.72" bottom="0.21" header="0.22" footer="0.17"/>
  <pageSetup firstPageNumber="5" orientation="landscape" r:id="rId1"/>
  <headerFooter alignWithMargins="0">
    <oddHeader>&amp;L&amp;8Page &amp;P&amp;R&amp;8Page &amp;P</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autoPageBreaks="0"/>
  </sheetPr>
  <dimension ref="A1:D24"/>
  <sheetViews>
    <sheetView showGridLines="0" topLeftCell="A3" zoomScaleNormal="100" workbookViewId="0">
      <selection activeCell="B23" sqref="B23"/>
    </sheetView>
  </sheetViews>
  <sheetFormatPr baseColWidth="10" defaultColWidth="9.1640625" defaultRowHeight="13"/>
  <cols>
    <col min="1" max="1" width="84.5" style="235" customWidth="1"/>
    <col min="2" max="2" width="31.6640625" style="234" customWidth="1"/>
    <col min="3" max="4" width="7.6640625" style="234" customWidth="1"/>
    <col min="5" max="16384" width="9.1640625" style="234"/>
  </cols>
  <sheetData>
    <row r="1" spans="1:4">
      <c r="A1" s="432" t="s">
        <v>206</v>
      </c>
      <c r="B1" s="433"/>
      <c r="C1" s="233"/>
      <c r="D1" s="233"/>
    </row>
    <row r="2" spans="1:4" ht="4.5" customHeight="1"/>
    <row r="3" spans="1:4" ht="7.5" customHeight="1"/>
    <row r="4" spans="1:4" ht="39" customHeight="1">
      <c r="A4" s="436" t="s">
        <v>171</v>
      </c>
      <c r="B4" s="435"/>
      <c r="C4" s="235"/>
      <c r="D4" s="235"/>
    </row>
    <row r="5" spans="1:4" ht="6.75" customHeight="1">
      <c r="A5" s="244"/>
      <c r="B5" s="245"/>
    </row>
    <row r="6" spans="1:4" ht="28">
      <c r="A6" s="357" t="s">
        <v>203</v>
      </c>
      <c r="B6" s="245"/>
    </row>
    <row r="7" spans="1:4" ht="102.75" customHeight="1">
      <c r="A7" s="248"/>
      <c r="B7" s="249"/>
    </row>
    <row r="8" spans="1:4" ht="54" customHeight="1">
      <c r="A8" s="434" t="s">
        <v>207</v>
      </c>
      <c r="B8" s="435"/>
      <c r="C8" s="235"/>
      <c r="D8" s="235"/>
    </row>
    <row r="9" spans="1:4" ht="6" customHeight="1">
      <c r="A9" s="244"/>
      <c r="B9" s="245"/>
    </row>
    <row r="10" spans="1:4" ht="30.75" customHeight="1">
      <c r="A10" s="434" t="s">
        <v>129</v>
      </c>
      <c r="B10" s="435"/>
    </row>
    <row r="11" spans="1:4" ht="4.5" customHeight="1">
      <c r="A11" s="244"/>
      <c r="B11" s="245"/>
    </row>
    <row r="12" spans="1:4" ht="62.25" customHeight="1">
      <c r="A12" s="434" t="s">
        <v>208</v>
      </c>
      <c r="B12" s="435"/>
    </row>
    <row r="13" spans="1:4" ht="3" customHeight="1">
      <c r="A13" s="244"/>
      <c r="B13" s="245"/>
    </row>
    <row r="14" spans="1:4" ht="29.25" customHeight="1">
      <c r="A14" s="434" t="s">
        <v>130</v>
      </c>
      <c r="B14" s="435"/>
    </row>
    <row r="15" spans="1:4" ht="6.75" customHeight="1"/>
    <row r="16" spans="1:4" ht="13.5" customHeight="1">
      <c r="A16" s="246" t="s">
        <v>125</v>
      </c>
      <c r="B16" s="242">
        <v>0</v>
      </c>
    </row>
    <row r="17" spans="1:2" ht="14.25" customHeight="1">
      <c r="A17" s="241"/>
      <c r="B17" s="238" t="s">
        <v>190</v>
      </c>
    </row>
    <row r="18" spans="1:2" ht="13.5" customHeight="1">
      <c r="A18" s="246" t="s">
        <v>126</v>
      </c>
      <c r="B18" s="243">
        <v>0</v>
      </c>
    </row>
    <row r="19" spans="1:2" ht="13.5" customHeight="1">
      <c r="A19" s="241"/>
      <c r="B19" s="239" t="s">
        <v>191</v>
      </c>
    </row>
    <row r="20" spans="1:2" ht="28">
      <c r="A20" s="247" t="s">
        <v>128</v>
      </c>
      <c r="B20" s="242">
        <v>0</v>
      </c>
    </row>
    <row r="21" spans="1:2" ht="12.75" customHeight="1">
      <c r="A21" s="241"/>
      <c r="B21" s="240" t="s">
        <v>190</v>
      </c>
    </row>
    <row r="22" spans="1:2" ht="40.5" customHeight="1">
      <c r="A22" s="246" t="s">
        <v>127</v>
      </c>
      <c r="B22" s="243">
        <v>0</v>
      </c>
    </row>
    <row r="23" spans="1:2" ht="14.25" customHeight="1">
      <c r="A23" s="241"/>
      <c r="B23" s="237" t="s">
        <v>191</v>
      </c>
    </row>
    <row r="24" spans="1:2">
      <c r="B24" s="236"/>
    </row>
  </sheetData>
  <mergeCells count="6">
    <mergeCell ref="A1:B1"/>
    <mergeCell ref="A10:B10"/>
    <mergeCell ref="A12:B12"/>
    <mergeCell ref="A14:B14"/>
    <mergeCell ref="A4:B4"/>
    <mergeCell ref="A8:B8"/>
  </mergeCells>
  <phoneticPr fontId="2" type="noConversion"/>
  <printOptions headings="1"/>
  <pageMargins left="0.75" right="0" top="0.72" bottom="0.21" header="0.22" footer="0.17"/>
  <pageSetup firstPageNumber="5" orientation="landscape" r:id="rId1"/>
  <headerFooter alignWithMargins="0">
    <oddHeader>&amp;L&amp;8Page &amp;P&amp;R&amp;8Page &amp;P</oddHeader>
  </headerFooter>
  <drawing r:id="rId2"/>
  <legacyDrawing r:id="rId3"/>
  <oleObjects>
    <mc:AlternateContent xmlns:mc="http://schemas.openxmlformats.org/markup-compatibility/2006">
      <mc:Choice Requires="x14">
        <oleObject progId="Acrobat Document" dvAspect="DVASPECT_ICON" shapeId="16393" r:id="rId4">
          <objectPr defaultSize="0" autoPict="0" r:id="rId5">
            <anchor moveWithCells="1">
              <from>
                <xdr:col>0</xdr:col>
                <xdr:colOff>2120900</xdr:colOff>
                <xdr:row>6</xdr:row>
                <xdr:rowOff>114300</xdr:rowOff>
              </from>
              <to>
                <xdr:col>0</xdr:col>
                <xdr:colOff>3378200</xdr:colOff>
                <xdr:row>6</xdr:row>
                <xdr:rowOff>1054100</xdr:rowOff>
              </to>
            </anchor>
          </objectPr>
        </oleObject>
      </mc:Choice>
      <mc:Fallback>
        <oleObject progId="Acrobat Document" dvAspect="DVASPECT_ICON" shapeId="16393"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6C104F6BE68844A90F99263F25138C4" ma:contentTypeVersion="11" ma:contentTypeDescription="Create a new document." ma:contentTypeScope="" ma:versionID="eccc9496489009f9119d7f3d48690be8">
  <xsd:schema xmlns:xsd="http://www.w3.org/2001/XMLSchema" xmlns:xs="http://www.w3.org/2001/XMLSchema" xmlns:p="http://schemas.microsoft.com/office/2006/metadata/properties" xmlns:ns2="fbfe85a8-20e1-4145-a7ea-7bbbe678cceb" xmlns:ns3="2a3d47de-9a8c-49a5-92e0-0d20033b16ee" targetNamespace="http://schemas.microsoft.com/office/2006/metadata/properties" ma:root="true" ma:fieldsID="93b02794bcfeec4b2727c923d1c873c5" ns2:_="" ns3:_="">
    <xsd:import namespace="fbfe85a8-20e1-4145-a7ea-7bbbe678cceb"/>
    <xsd:import namespace="2a3d47de-9a8c-49a5-92e0-0d20033b16e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fe85a8-20e1-4145-a7ea-7bbbe678cce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a3d47de-9a8c-49a5-92e0-0d20033b16ee"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1C89FE-2B1F-4AA1-A5CF-94A9AB8979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fe85a8-20e1-4145-a7ea-7bbbe678cceb"/>
    <ds:schemaRef ds:uri="2a3d47de-9a8c-49a5-92e0-0d20033b16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6B1D56-EA82-469A-9BB2-87F49CC1999A}">
  <ds:schemaRefs>
    <ds:schemaRef ds:uri="http://purl.org/dc/terms/"/>
    <ds:schemaRef ds:uri="http://schemas.microsoft.com/office/infopath/2007/PartnerControls"/>
    <ds:schemaRef ds:uri="http://schemas.microsoft.com/office/2006/metadata/properties"/>
    <ds:schemaRef ds:uri="http://purl.org/dc/elements/1.1/"/>
    <ds:schemaRef ds:uri="http://schemas.openxmlformats.org/package/2006/metadata/core-properties"/>
    <ds:schemaRef ds:uri="http://schemas.microsoft.com/office/2006/documentManagement/types"/>
    <ds:schemaRef ds:uri="fbfe85a8-20e1-4145-a7ea-7bbbe678cceb"/>
    <ds:schemaRef ds:uri="2a3d47de-9a8c-49a5-92e0-0d20033b16ee"/>
    <ds:schemaRef ds:uri="http://www.w3.org/XML/1998/namespace"/>
    <ds:schemaRef ds:uri="http://purl.org/dc/dcmitype/"/>
  </ds:schemaRefs>
</ds:datastoreItem>
</file>

<file path=customXml/itemProps3.xml><?xml version="1.0" encoding="utf-8"?>
<ds:datastoreItem xmlns:ds="http://schemas.openxmlformats.org/officeDocument/2006/customXml" ds:itemID="{B3E4C547-7711-4340-9C3C-011563C596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ASA1</vt:lpstr>
      <vt:lpstr>ASA2</vt:lpstr>
      <vt:lpstr>ASA3</vt:lpstr>
      <vt:lpstr>PublishedSum 4</vt:lpstr>
      <vt:lpstr>Salary Sched 5</vt:lpstr>
      <vt:lpstr>Paym 6 (over $2,500)</vt:lpstr>
      <vt:lpstr>Paym 7 ($1000 to $2500)</vt:lpstr>
      <vt:lpstr>Paym 8 ($500 to $999)</vt:lpstr>
      <vt:lpstr>9 Contracts Exceeding 25,000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ASA20Form.xlsx</dc:title>
  <dc:creator>KOLAZ CHRISTINE</dc:creator>
  <cp:keywords/>
  <cp:lastModifiedBy>Steve Smidl</cp:lastModifiedBy>
  <cp:lastPrinted>2019-07-31T18:18:50Z</cp:lastPrinted>
  <dcterms:created xsi:type="dcterms:W3CDTF">2001-07-03T18:32:58Z</dcterms:created>
  <dcterms:modified xsi:type="dcterms:W3CDTF">2020-11-23T19:55:20Z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0x01010046C104F6BE68844A90F99263F25138C4</vt:lpwstr>
  </property>
  <property fmtid="{D5CDD505-2E9C-101B-9397-08002B2CF9AE}" pid="3" name="TaxKeyword">
    <vt:lpwstr/>
  </property>
</Properties>
</file>