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jzimmerman.CASEIL\Downloads\ASA_and_AFR_for_2021\"/>
    </mc:Choice>
  </mc:AlternateContent>
  <xr:revisionPtr revIDLastSave="0" documentId="8_{F5C1E445-C4A1-48E2-A515-790A68D3F4DC}" xr6:coauthVersionLast="47" xr6:coauthVersionMax="47" xr10:uidLastSave="{00000000-0000-0000-0000-000000000000}"/>
  <bookViews>
    <workbookView xWindow="1905" yWindow="1905" windowWidth="21600" windowHeight="11385" tabRatio="819" activeTab="5" xr2:uid="{00000000-000D-0000-FFFF-FFFF00000000}"/>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3" l="1"/>
  <c r="B6" i="20"/>
  <c r="D41" i="3"/>
  <c r="D43" i="3" s="1"/>
  <c r="E41" i="3"/>
  <c r="E43" i="3" s="1"/>
  <c r="F41" i="3"/>
  <c r="F43" i="3" s="1"/>
  <c r="G41" i="3"/>
  <c r="G43" i="3" s="1"/>
  <c r="H41" i="3"/>
  <c r="H43" i="3" s="1"/>
  <c r="I41" i="3"/>
  <c r="I43" i="3" s="1"/>
  <c r="J41" i="3"/>
  <c r="J43" i="3" s="1"/>
  <c r="K41" i="3"/>
  <c r="K43" i="3" s="1"/>
  <c r="C41" i="3"/>
  <c r="C43" i="3" s="1"/>
  <c r="H45" i="11" l="1"/>
  <c r="H47" i="11" s="1"/>
  <c r="B7" i="13" l="1"/>
  <c r="A6" i="18" l="1"/>
  <c r="A5" i="18"/>
  <c r="H44" i="11" l="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J20" i="22"/>
  <c r="L19" i="16" s="1"/>
  <c r="H20" i="22"/>
  <c r="J19" i="16" s="1"/>
  <c r="G20" i="22"/>
  <c r="I19" i="16" s="1"/>
  <c r="F20" i="22"/>
  <c r="H19" i="16" s="1"/>
  <c r="E20" i="22"/>
  <c r="G19" i="16" s="1"/>
  <c r="D20" i="22"/>
  <c r="F19" i="16" s="1"/>
  <c r="C20" i="22"/>
  <c r="E19" i="16" s="1"/>
  <c r="K11" i="22"/>
  <c r="M18" i="16" s="1"/>
  <c r="J11" i="22"/>
  <c r="L18" i="16" s="1"/>
  <c r="I11" i="22"/>
  <c r="K18" i="16" s="1"/>
  <c r="H11" i="22"/>
  <c r="J18" i="16" s="1"/>
  <c r="G11" i="22"/>
  <c r="I18" i="16" s="1"/>
  <c r="F11" i="22"/>
  <c r="H18" i="16" s="1"/>
  <c r="E11" i="22"/>
  <c r="G18" i="16" s="1"/>
  <c r="D11" i="22"/>
  <c r="F18" i="16" s="1"/>
  <c r="C11" i="22"/>
  <c r="E18" i="16" s="1"/>
  <c r="D26" i="11"/>
  <c r="K27" i="3"/>
  <c r="K30" i="3" s="1"/>
  <c r="K34" i="3" s="1"/>
  <c r="J27" i="3"/>
  <c r="J30" i="3" s="1"/>
  <c r="J34" i="3" s="1"/>
  <c r="H27" i="3"/>
  <c r="H30" i="3" s="1"/>
  <c r="H34" i="3" s="1"/>
  <c r="G27" i="3"/>
  <c r="G30" i="3" s="1"/>
  <c r="G34" i="3" s="1"/>
  <c r="F27" i="3"/>
  <c r="F30" i="3" s="1"/>
  <c r="F34" i="3" s="1"/>
  <c r="E27" i="3"/>
  <c r="E30" i="3" s="1"/>
  <c r="E34" i="3" s="1"/>
  <c r="D27" i="3"/>
  <c r="D30" i="3" s="1"/>
  <c r="D34" i="3" s="1"/>
  <c r="C27" i="3"/>
  <c r="C30" i="3" s="1"/>
  <c r="C34" i="3" s="1"/>
  <c r="I27" i="3"/>
  <c r="I30" i="3" s="1"/>
  <c r="I34" i="3" s="1"/>
  <c r="J44" i="11"/>
  <c r="J45" i="11" s="1"/>
  <c r="B7" i="2"/>
  <c r="B6" i="2"/>
  <c r="B7" i="19"/>
  <c r="B6" i="19"/>
  <c r="D40" i="11"/>
  <c r="D46" i="11"/>
  <c r="K16" i="3"/>
  <c r="J16" i="3"/>
  <c r="I16" i="3"/>
  <c r="H16" i="3"/>
  <c r="G16" i="3"/>
  <c r="F16" i="3"/>
  <c r="E16" i="3"/>
  <c r="D16" i="3"/>
  <c r="C16" i="3"/>
  <c r="K22" i="22" l="1"/>
  <c r="F22" i="22"/>
  <c r="G22" i="22"/>
  <c r="E22" i="22"/>
  <c r="G13" i="22"/>
  <c r="E23" i="22"/>
  <c r="E27" i="22" s="1"/>
  <c r="E30" i="22" s="1"/>
  <c r="G23" i="16" s="1"/>
  <c r="D13" i="22"/>
  <c r="F23" i="22"/>
  <c r="F27" i="22" s="1"/>
  <c r="F30" i="22" s="1"/>
  <c r="H23" i="16" s="1"/>
  <c r="E13" i="22"/>
  <c r="F13" i="22"/>
  <c r="G23" i="22"/>
  <c r="G27" i="22" s="1"/>
  <c r="G30" i="22" s="1"/>
  <c r="I23" i="16" s="1"/>
  <c r="H13" i="22"/>
  <c r="I23" i="22"/>
  <c r="I27" i="22" s="1"/>
  <c r="I30" i="22" s="1"/>
  <c r="K23" i="16" s="1"/>
  <c r="H23" i="22"/>
  <c r="H27" i="22" s="1"/>
  <c r="H30" i="22" s="1"/>
  <c r="J23" i="16" s="1"/>
  <c r="D23" i="22"/>
  <c r="D27" i="22" s="1"/>
  <c r="D30" i="22" s="1"/>
  <c r="F23" i="16" s="1"/>
  <c r="I13" i="22"/>
  <c r="C23" i="22"/>
  <c r="C27" i="22" s="1"/>
  <c r="C30" i="22" s="1"/>
  <c r="J13" i="22"/>
  <c r="K23" i="22"/>
  <c r="K27" i="22" s="1"/>
  <c r="K30" i="22" s="1"/>
  <c r="M23" i="16" s="1"/>
  <c r="C22" i="22"/>
  <c r="D22" i="22"/>
  <c r="H22" i="22"/>
  <c r="E23" i="16"/>
  <c r="J23" i="22"/>
  <c r="J27" i="22" s="1"/>
  <c r="J30" i="22" s="1"/>
  <c r="L23" i="16" s="1"/>
  <c r="J22" i="22"/>
  <c r="K13" i="22"/>
  <c r="C13" i="22"/>
  <c r="D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Hemberger</author>
    <author>HEMBERGER MICHELLE</author>
  </authors>
  <commentList>
    <comment ref="F8" authorId="0" shapeId="0" xr:uid="{00000000-0006-0000-0000-000001000000}">
      <text>
        <r>
          <rPr>
            <sz val="8"/>
            <color indexed="81"/>
            <rFont val="Tahoma"/>
            <family val="2"/>
          </rPr>
          <t xml:space="preserve">When publishing this report in the newspaper, type requirements must be accordance with 715 ILCS 15/1.
</t>
        </r>
      </text>
    </comment>
    <comment ref="F21" authorId="1" shapeId="0" xr:uid="{00000000-0006-0000-0000-000002000000}">
      <text>
        <r>
          <rPr>
            <sz val="9"/>
            <color indexed="81"/>
            <rFont val="Tahoma"/>
            <family val="2"/>
          </rPr>
          <t xml:space="preserve">9 month ADA can be found in Student Information System (SIS) in IWAS under Average Daily Attendance.  
Joint Agreements do not report 9-month ADA.  </t>
        </r>
      </text>
    </comment>
    <comment ref="G22" authorId="1" shapeId="0" xr:uid="{00000000-0006-0000-0000-000003000000}">
      <text>
        <r>
          <rPr>
            <b/>
            <sz val="9"/>
            <color indexed="81"/>
            <rFont val="Tahoma"/>
            <family val="2"/>
          </rPr>
          <t xml:space="preserve">A substitute teacher does not qualify as a certificated employee unless they hold a certificate/license to teach.  A substitute teacher license does not qualify as certificate/license to teach.  </t>
        </r>
        <r>
          <rPr>
            <sz val="9"/>
            <color indexed="81"/>
            <rFont val="Tahoma"/>
            <family val="2"/>
          </rPr>
          <t xml:space="preserve">
</t>
        </r>
      </text>
    </comment>
    <comment ref="G25" authorId="1" shapeId="0" xr:uid="{00000000-0006-0000-0000-000004000000}">
      <text>
        <r>
          <rPr>
            <b/>
            <sz val="9"/>
            <color indexed="81"/>
            <rFont val="Tahoma"/>
            <family val="2"/>
          </rPr>
          <t>A substitute teacher does not qualify as a certificated employee unless they hold a certificate/license to teach.  A substitute teacher license does not qualify as certificate/license to teach.</t>
        </r>
        <r>
          <rPr>
            <sz val="9"/>
            <color indexed="81"/>
            <rFont val="Tahoma"/>
            <family val="2"/>
          </rPr>
          <t xml:space="preserve">
</t>
        </r>
      </text>
    </comment>
    <comment ref="C28" authorId="0" shapeId="0" xr:uid="{00000000-0006-0000-0000-000005000000}">
      <text>
        <r>
          <rPr>
            <b/>
            <sz val="8"/>
            <color indexed="81"/>
            <rFont val="Tahoma"/>
            <family val="2"/>
          </rPr>
          <t>Please use Fall Enrollment (students enrolled as of the last day in September).  Student Enrollment can be found at this link under the drop down "2020-2021":  https://www.isbe.net/Pages/Fall-Enrollment-Counts.aspx</t>
        </r>
        <r>
          <rPr>
            <sz val="8"/>
            <color indexed="81"/>
            <rFont val="Tahoma"/>
            <family val="2"/>
          </rPr>
          <t xml:space="preserve"> 
</t>
        </r>
        <r>
          <rPr>
            <b/>
            <sz val="8"/>
            <color indexed="81"/>
            <rFont val="Tahoma"/>
            <family val="2"/>
          </rPr>
          <t xml:space="preserve">
Joint agreements MUST report enrollment if they work directly with student instruction.</t>
        </r>
      </text>
    </comment>
    <comment ref="G28" authorId="0" shapeId="0" xr:uid="{00000000-0006-0000-0000-000006000000}">
      <text>
        <r>
          <rPr>
            <b/>
            <sz val="8"/>
            <color indexed="81"/>
            <rFont val="Tahoma"/>
            <family val="2"/>
          </rPr>
          <t xml:space="preserve">  Example:  If the tax rate for educational purposes is $1.84 per $100 of EAV, it is shown as 1.8400 not as a percentage of the total tax rate.</t>
        </r>
      </text>
    </comment>
    <comment ref="F46" authorId="1" shapeId="0" xr:uid="{00000000-0006-0000-0000-000007000000}">
      <text>
        <r>
          <rPr>
            <sz val="9"/>
            <color indexed="81"/>
            <rFont val="Tahoma"/>
            <family val="2"/>
          </rPr>
          <t xml:space="preserve">If applicable, school districts/joint agreements must complete Long-Term Debt Outstanding.  If it is not applicable, enter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8" authorId="0" shapeId="0" xr:uid="{00000000-0006-0000-0100-000001000000}">
      <text>
        <r>
          <rPr>
            <sz val="8"/>
            <color indexed="81"/>
            <rFont val="Tahoma"/>
            <family val="2"/>
          </rPr>
          <t>Other Accrued Assets should include accounts 130, 140, 162, 181, 192.</t>
        </r>
      </text>
    </comment>
    <comment ref="B18" authorId="0" shapeId="0" xr:uid="{00000000-0006-0000-0100-00000200000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12" authorId="0" shapeId="0" xr:uid="{00000000-0006-0000-02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B21" authorId="0" shapeId="0" xr:uid="{00000000-0006-0000-0200-000002000000}">
      <text>
        <r>
          <rPr>
            <vertAlign val="superscript"/>
            <sz val="10"/>
            <color indexed="81"/>
            <rFont val="Tahoma"/>
            <family val="2"/>
          </rPr>
          <t>GASB Statement No. 24: Accounting and Financial Reporting for Certain Grants and Other Financial Assistance.  The "On Behalf of" Payments should only be reflected on this page.</t>
        </r>
      </text>
    </comment>
    <comment ref="B23" authorId="0" shapeId="0" xr:uid="{00000000-0006-0000-0200-000003000000}">
      <text>
        <r>
          <rPr>
            <sz val="8"/>
            <color indexed="81"/>
            <rFont val="Tahoma"/>
            <family val="2"/>
          </rPr>
          <t xml:space="preserve">
Line 13 minus Line 22.</t>
        </r>
      </text>
    </comment>
    <comment ref="B26" authorId="0" shapeId="0" xr:uid="{00000000-0006-0000-0200-000004000000}">
      <text>
        <r>
          <rPr>
            <b/>
            <sz val="8"/>
            <color indexed="81"/>
            <rFont val="Tahoma"/>
            <family val="2"/>
          </rPr>
          <t>Line 24 minus Line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C18" authorId="0" shapeId="0" xr:uid="{00000000-0006-0000-0300-000001000000}">
      <text>
        <r>
          <rPr>
            <b/>
            <sz val="8"/>
            <color indexed="81"/>
            <rFont val="Arial"/>
            <family val="2"/>
          </rPr>
          <t>The source of total receipts/revenues from Property Tax, State and Federal Funds and Fees</t>
        </r>
      </text>
    </comment>
  </commentList>
</comments>
</file>

<file path=xl/sharedStrings.xml><?xml version="1.0" encoding="utf-8"?>
<sst xmlns="http://schemas.openxmlformats.org/spreadsheetml/2006/main" count="481" uniqueCount="406">
  <si>
    <t xml:space="preserve"> </t>
  </si>
  <si>
    <t>Description</t>
  </si>
  <si>
    <t>EDUCATIONAL</t>
  </si>
  <si>
    <t>TRANSPORTATION</t>
  </si>
  <si>
    <t>TORT IMMUNITY</t>
  </si>
  <si>
    <t>LEASING</t>
  </si>
  <si>
    <t>OTHER</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</si>
  <si>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</si>
  <si>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</si>
  <si>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</si>
  <si>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</si>
  <si>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</si>
  <si>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</si>
  <si>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</si>
  <si>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</si>
  <si>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</si>
  <si>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</si>
  <si>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</si>
  <si>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</si>
  <si>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</si>
  <si>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</si>
  <si>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</si>
  <si>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</si>
  <si>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</si>
  <si>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</si>
  <si>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</si>
  <si>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</si>
  <si>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</si>
  <si>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</si>
  <si>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</si>
  <si>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</si>
  <si>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</si>
  <si>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</si>
  <si>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</si>
  <si>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</si>
  <si>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</si>
  <si>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</si>
  <si>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</si>
  <si>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</si>
  <si>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</si>
  <si>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</si>
  <si>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</si>
  <si>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</si>
  <si>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</si>
  <si>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</si>
  <si>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</si>
  <si>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</si>
  <si>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</si>
  <si>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</si>
  <si>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</si>
  <si>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</si>
  <si>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</si>
  <si>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</si>
  <si>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</si>
  <si>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</si>
  <si>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</si>
  <si>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</si>
  <si>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</si>
  <si>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</si>
  <si>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</si>
  <si>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</si>
  <si>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</si>
  <si>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</si>
  <si>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</si>
  <si>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</si>
  <si>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</si>
  <si>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</si>
  <si>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</si>
  <si>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</si>
  <si>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</si>
  <si>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</si>
  <si>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</si>
  <si>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</si>
  <si>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</si>
  <si>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</si>
  <si>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</si>
  <si>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</si>
  <si>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</si>
  <si>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</si>
  <si>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</si>
  <si>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</si>
  <si>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</si>
  <si>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</si>
  <si>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</si>
  <si>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</si>
  <si>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</si>
  <si>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</si>
  <si>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</si>
  <si>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</si>
  <si>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</si>
  <si>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</si>
  <si>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</si>
  <si>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</si>
  <si>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</si>
  <si>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</si>
  <si>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</si>
  <si>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</si>
  <si>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</si>
  <si>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</si>
  <si>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</si>
  <si>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</si>
  <si>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</si>
  <si>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</si>
  <si>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</si>
  <si>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</si>
  <si>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</si>
  <si>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</si>
  <si>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</si>
  <si>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</si>
  <si>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</si>
  <si>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</si>
  <si>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</si>
  <si>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</si>
  <si>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</si>
  <si>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</si>
  <si>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</si>
  <si>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</si>
  <si>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</si>
  <si>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</si>
  <si>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</si>
  <si>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</si>
  <si>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</si>
  <si>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</si>
  <si>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</si>
  <si>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</si>
  <si>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</si>
  <si>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</si>
  <si>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</si>
  <si>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</si>
  <si>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</si>
  <si>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</si>
  <si>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</si>
  <si>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</si>
  <si>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</si>
  <si>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</si>
  <si>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</si>
  <si>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</si>
  <si>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</si>
  <si>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</si>
  <si>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</si>
  <si>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</si>
  <si>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</si>
  <si>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</si>
  <si>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</si>
  <si>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</si>
  <si>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</si>
  <si>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</si>
  <si>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</si>
  <si>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</si>
  <si>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</si>
  <si>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</si>
  <si>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</si>
  <si>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</si>
  <si>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</si>
  <si>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</si>
  <si>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</si>
  <si>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</si>
  <si>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</si>
  <si>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</si>
  <si>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</si>
  <si>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</si>
  <si>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</si>
  <si>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</si>
  <si>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</si>
  <si>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</si>
  <si>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</si>
  <si>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</si>
  <si>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</si>
  <si>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</si>
  <si>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</si>
  <si>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</si>
  <si>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</si>
  <si>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</si>
  <si>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</si>
  <si>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</si>
  <si>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</si>
  <si>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</si>
  <si>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</si>
  <si>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</si>
  <si>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</si>
  <si>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</si>
  <si>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</si>
  <si>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</si>
  <si>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</si>
  <si>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(Enter Number Above)</t>
  </si>
  <si>
    <t>(Enter $ Amount Above)</t>
  </si>
  <si>
    <t>GROSS PAYMENT FOR NON-CERTIFIED PERSONNEL</t>
  </si>
  <si>
    <t>YES</t>
  </si>
  <si>
    <t>INSTRUCTIONS:  Double click attached document "Contracts Exceeding $25,000 Guidance" (pdf) below for additional guidance and definitions.</t>
  </si>
  <si>
    <t>ISBE 50-37 (05/2021)</t>
  </si>
  <si>
    <t>TOTAL LONG-TERM DEBT OUTSTANDING AS OF June 30, 2021</t>
  </si>
  <si>
    <t>AS OF JUNE 30, 2021</t>
  </si>
  <si>
    <t>AND CHANGES IN FUND BALANCE - FOR YEAR ENDING JUNE 30, 2021</t>
  </si>
  <si>
    <t>Beginning Fund Balances - July 1, 2020</t>
  </si>
  <si>
    <t>Ending Fund Balances June 30, 2021</t>
  </si>
  <si>
    <t>ANNUAL STATEMENT OF AFFAIRS SUMMARY FOR FISCAL YEAR ENDING JUNE 30, 2021</t>
  </si>
  <si>
    <t>Copies of the detailed Annual Statement of Affairs for the Fiscal Year Ending June 30, 2021 will be available for public inspection in the school district/joint agreement administrative office by December 1, annually.  Individuals wanting to review this Annual Statement of Affairs should contact:</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</si>
  <si>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2021</t>
    </r>
    <r>
      <rPr>
        <sz val="8"/>
        <rFont val="Arial"/>
        <family val="2"/>
      </rPr>
      <t xml:space="preserve">, will be posted on the Illinois State Board of Education's website@ </t>
    </r>
    <r>
      <rPr>
        <b/>
        <sz val="8"/>
        <rFont val="Arial"/>
        <family val="2"/>
      </rPr>
      <t>www.isbe.net.</t>
    </r>
  </si>
  <si>
    <t>Statement of Operations as of June 30, 2021</t>
  </si>
  <si>
    <t>REPORT ON CONTRACTS EXCEEDING $25,000 AWARDED DURING FY2021</t>
  </si>
  <si>
    <r>
      <t>ITEM 1. –</t>
    </r>
    <r>
      <rPr>
        <sz val="10"/>
        <color indexed="8"/>
        <rFont val="Arial"/>
        <family val="2"/>
      </rPr>
      <t xml:space="preserve"> Count only contracts where the consideration exceeds $25,000 over the life of the contract and that were awarded during FY2021 and record the number below in the space provided. Do not include: (1) multi-year contracts awarded prior to FY2021;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</si>
  <si>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FY2021 to minority, female, disabled or local contractors and record the number below in the space provided. Do not include: (1) multi-year contracts awarded prior to FY2021; (2) collective bargaining agreements with district employee groups; and (3) personal services contracts with individual district employees.</t>
    </r>
  </si>
  <si>
    <t>This Excel workbook must be sent to ISBE</t>
  </si>
  <si>
    <t xml:space="preserve">Note:  Submit the “Annual Statement of Affairs” to ISBE in the Excel workbook without removing sheets to avoid problematic issues when separating the worksheets.  </t>
  </si>
  <si>
    <t>Joint Agreement</t>
  </si>
  <si>
    <t xml:space="preserve">* This tab should match the amounts in the Annual Financial Report (AFR) on the "Acct Summary" tab </t>
  </si>
  <si>
    <t>GROSS PAYMENT FOR CERTIFIED PERSONNEL</t>
  </si>
  <si>
    <t xml:space="preserve">Annual Statement of Affairs Instructions </t>
  </si>
  <si>
    <t>Joint agreements MUST report enrollment if they work directly with student instruction.</t>
  </si>
  <si>
    <t xml:space="preserve">Change in cash position </t>
  </si>
  <si>
    <t xml:space="preserve">Fiscal Year 21 -Cash and Investments </t>
  </si>
  <si>
    <t>Fiscal Year 20 -Cash and Investments*</t>
  </si>
  <si>
    <t>*If there are no contracts of this nature, please enter "0" in box to the right.</t>
  </si>
  <si>
    <t xml:space="preserve">Please check box to the right if school district/joint agreement does not have any contracts exceeding $25,000. </t>
  </si>
  <si>
    <t>The schedule below (Items 1-4) must be completed for contracts exceeding $25,000.</t>
  </si>
  <si>
    <t xml:space="preserve">* Above should match the amounts in the Annual Financial Report (AFR) on the "Assets-Liab" tab </t>
  </si>
  <si>
    <t xml:space="preserve">*The prior year cash and investments can be found on prior year Annual Financial Report (AFR) on the "Assets/Liab" tab.  </t>
  </si>
  <si>
    <t>This listing must be sent to ISBE and retained within your</t>
  </si>
  <si>
    <t>SPECIAL (Special Ed or other enrollment not included on lines 29-38)</t>
  </si>
  <si>
    <t>SPECIAL (Special Ed or other enrollment not included on lines 41-44)</t>
  </si>
  <si>
    <t>X</t>
  </si>
  <si>
    <t>Cooperative Association for Special Eduation</t>
  </si>
  <si>
    <t>19-022-0150-61</t>
  </si>
  <si>
    <t>22W600 Butterfield Road, Glen Ellyn, IL 60137</t>
  </si>
  <si>
    <t>DuPage</t>
  </si>
  <si>
    <t>Shaw Media - Suburban Group</t>
  </si>
  <si>
    <t>Amazon</t>
  </si>
  <si>
    <t>American Program Bureau</t>
  </si>
  <si>
    <t>Apple</t>
  </si>
  <si>
    <t>Baker Tilly Virchow Krause, LLP</t>
  </si>
  <si>
    <t>Barrett, Joyce</t>
  </si>
  <si>
    <t>BEIL &amp; STROMBERG</t>
  </si>
  <si>
    <t>BMO Harris Bank</t>
  </si>
  <si>
    <t>Bookstore of Glen Ellyn</t>
  </si>
  <si>
    <t>Brendel, Jerome</t>
  </si>
  <si>
    <t>Brinker, Mary K</t>
  </si>
  <si>
    <t>CaptionAccess LLC</t>
  </si>
  <si>
    <t>Carter, Nancy</t>
  </si>
  <si>
    <t>CASE Education Association Dues</t>
  </si>
  <si>
    <t>Cassidy, Cynthia</t>
  </si>
  <si>
    <t>Citi Cards</t>
  </si>
  <si>
    <t>Citywide Building Maintenance</t>
  </si>
  <si>
    <t>Comcast Business</t>
  </si>
  <si>
    <t>Crisis Prevention Institute Inc.</t>
  </si>
  <si>
    <t>Cumberland Therapy Services</t>
  </si>
  <si>
    <t>Debra Beagley-Catanese</t>
  </si>
  <si>
    <t>Debra K. Wallenberg - Rehabilitation Services</t>
  </si>
  <si>
    <t>District #15</t>
  </si>
  <si>
    <t>District #16</t>
  </si>
  <si>
    <t>District #41</t>
  </si>
  <si>
    <t>District #44</t>
  </si>
  <si>
    <t>District #87-Glenbard High Schools</t>
  </si>
  <si>
    <t>District #89</t>
  </si>
  <si>
    <t>District #93</t>
  </si>
  <si>
    <t>Diversified Benefit Services, Inc.</t>
  </si>
  <si>
    <t>Educational Benefit Cooperative</t>
  </si>
  <si>
    <t>Engler Callaway Baasten &amp; Sraga LLC</t>
  </si>
  <si>
    <t>Everyday Speech</t>
  </si>
  <si>
    <t>FirstComm</t>
  </si>
  <si>
    <t>Franczek</t>
  </si>
  <si>
    <t>Frontline Technologies Group, LLC</t>
  </si>
  <si>
    <t>Gesell, Julie</t>
  </si>
  <si>
    <t>Gifford, Linda</t>
  </si>
  <si>
    <t>Gordon, Steve</t>
  </si>
  <si>
    <t>Grant Thornton LLP</t>
  </si>
  <si>
    <t>Green, Janet</t>
  </si>
  <si>
    <t>Haugh, Sandra M</t>
  </si>
  <si>
    <t>Hawthorn Associates of Lake County, LLC</t>
  </si>
  <si>
    <t>Hubbell, Linnea</t>
  </si>
  <si>
    <t>Huitt, Lorene</t>
  </si>
  <si>
    <t>IASB</t>
  </si>
  <si>
    <t>Il Dept Revenue</t>
  </si>
  <si>
    <t>Illinois Dept. of Employement Security</t>
  </si>
  <si>
    <t>Illinois Municipal Retirement Fund</t>
  </si>
  <si>
    <t>Innovention System, LLC</t>
  </si>
  <si>
    <t>Internal Revenue Service</t>
  </si>
  <si>
    <t>iTouch Biometrics</t>
  </si>
  <si>
    <t>Jerome E. Brendel</t>
  </si>
  <si>
    <t>JTC Technologies, LLC</t>
  </si>
  <si>
    <t>Kafkes, Anastasia</t>
  </si>
  <si>
    <t>Kapicak, Norine</t>
  </si>
  <si>
    <t>Karen Szatalowicz</t>
  </si>
  <si>
    <t>KC Printing</t>
  </si>
  <si>
    <t>Lakeshore Learning</t>
  </si>
  <si>
    <t>Layer, Barbara A</t>
  </si>
  <si>
    <t>Mary Cyr</t>
  </si>
  <si>
    <t>Maureen Von De Bur</t>
  </si>
  <si>
    <t>Maxim Staffing Solutions</t>
  </si>
  <si>
    <t>McInerney, Judy</t>
  </si>
  <si>
    <t>Medinah School District 11</t>
  </si>
  <si>
    <t>Molitor, Elizabeth</t>
  </si>
  <si>
    <t>News-2-You</t>
  </si>
  <si>
    <t>Nicor Gas</t>
  </si>
  <si>
    <t>Northwestern Illinois Association</t>
  </si>
  <si>
    <t>NSSEO</t>
  </si>
  <si>
    <t>OBrien, Denise</t>
  </si>
  <si>
    <t>Oticon Inc</t>
  </si>
  <si>
    <t>Pam Greenagel</t>
  </si>
  <si>
    <t>Parents as Teachers</t>
  </si>
  <si>
    <t>Phonak LLC</t>
  </si>
  <si>
    <t>Piechota, Kim</t>
  </si>
  <si>
    <t>Pitney Bowes/Purchase Power</t>
  </si>
  <si>
    <t>Quill Corp REMIT</t>
  </si>
  <si>
    <t>Quirk, Maureen</t>
  </si>
  <si>
    <t>Reliance Standard</t>
  </si>
  <si>
    <t>Rhythmworks Music Therapy, LLC</t>
  </si>
  <si>
    <t>SASED</t>
  </si>
  <si>
    <t>SELF</t>
  </si>
  <si>
    <t>Simon &amp; Schuster, Inc.</t>
  </si>
  <si>
    <t>SLJ Properties L.L.C.</t>
  </si>
  <si>
    <t>Solid State Business Systems</t>
  </si>
  <si>
    <t>Specialized Data Systems - A LINQ Solution</t>
  </si>
  <si>
    <t>Spencer, Anne J</t>
  </si>
  <si>
    <t>Spotter</t>
  </si>
  <si>
    <t>Suburban School Coop. Insurance Pool</t>
  </si>
  <si>
    <t>Szydlo, Debbie</t>
  </si>
  <si>
    <t>Teachers Health Insurance Security</t>
  </si>
  <si>
    <t>Teachers Retirement System</t>
  </si>
  <si>
    <t>Tenets Initiative</t>
  </si>
  <si>
    <t>The Howard Group, Inc.</t>
  </si>
  <si>
    <t>The OMNI Group</t>
  </si>
  <si>
    <t>Theresa Atchley</t>
  </si>
  <si>
    <t>TIAA Bank</t>
  </si>
  <si>
    <t>Tina Payne Bryson</t>
  </si>
  <si>
    <t>UCP Sequin of Greater Chicago</t>
  </si>
  <si>
    <t>UltimateSLP.com/Lori Kleindienst</t>
  </si>
  <si>
    <t>Volpe Consulting, LLC</t>
  </si>
  <si>
    <t>Voris, William</t>
  </si>
  <si>
    <t>Vosberg, Greg</t>
  </si>
  <si>
    <t>Wallenberg, Debra K</t>
  </si>
  <si>
    <t>Wheeler, Mary</t>
  </si>
  <si>
    <t>Whole Cubes</t>
  </si>
  <si>
    <t>U-Line</t>
  </si>
  <si>
    <t>Super Duper Publications</t>
  </si>
  <si>
    <t>JAMF Software, LLC</t>
  </si>
  <si>
    <t>Rifton Equipment</t>
  </si>
  <si>
    <t>IT Savvy</t>
  </si>
  <si>
    <t>Asma Jarad</t>
  </si>
  <si>
    <t>Midland Paper-Remit</t>
  </si>
  <si>
    <t>Sign Language Interprters Inc.</t>
  </si>
  <si>
    <t>Dobbs Global</t>
  </si>
  <si>
    <t>Shaw Media</t>
  </si>
  <si>
    <t>BrightStar Care of Cent DuPage</t>
  </si>
  <si>
    <t>Internation Inst. of Rest. Practices (Bookstore)</t>
  </si>
  <si>
    <t>Allied Independence, LLC</t>
  </si>
  <si>
    <t>Citadel Information Management</t>
  </si>
  <si>
    <t>Matt Dewar, LLC</t>
  </si>
  <si>
    <t>IASA</t>
  </si>
  <si>
    <t>Waste Management</t>
  </si>
  <si>
    <t>DuPage County R.O.E.</t>
  </si>
  <si>
    <t>Dulce J. Lopez, Psy.D.</t>
  </si>
  <si>
    <t>boomlearning.com</t>
  </si>
  <si>
    <t>Teachers Synergy LLC</t>
  </si>
  <si>
    <t>Elizabeth Hickman</t>
  </si>
  <si>
    <t>Catherine Pearlman</t>
  </si>
  <si>
    <t>Illinois State Police</t>
  </si>
  <si>
    <t>Pandora Taylor</t>
  </si>
  <si>
    <t>Tammie Henry</t>
  </si>
  <si>
    <t>Hill Rom - Remit</t>
  </si>
  <si>
    <t>Sean ODonnell</t>
  </si>
  <si>
    <t>Embrace Education</t>
  </si>
  <si>
    <t>Oaktree Products</t>
  </si>
  <si>
    <t>Villa Park Office Equipment</t>
  </si>
  <si>
    <t>Geneva School District 304</t>
  </si>
  <si>
    <t>ComEd</t>
  </si>
  <si>
    <t>Proven Business Systems</t>
  </si>
  <si>
    <t>ITDHH</t>
  </si>
  <si>
    <t>ATI</t>
  </si>
  <si>
    <t>NCS Pearson Inc.</t>
  </si>
  <si>
    <t>AmericanEagle.com</t>
  </si>
  <si>
    <t>Conscious Discipline</t>
  </si>
  <si>
    <t>Council For Exceptional Children</t>
  </si>
  <si>
    <t>Creager Press</t>
  </si>
  <si>
    <t>e3 Gordon Stowe</t>
  </si>
  <si>
    <t>First Book</t>
  </si>
  <si>
    <t>Fox Valley Fire and Safety</t>
  </si>
  <si>
    <t>Hinckley Springs</t>
  </si>
  <si>
    <t>Illinois Principals Association</t>
  </si>
  <si>
    <t>Inclusive TLC (HelpKidzLearn)</t>
  </si>
  <si>
    <t>NCPERS Group Life Insurance</t>
  </si>
  <si>
    <t>Occupational Health Centers of Illinois</t>
  </si>
  <si>
    <t>Pamela M. Radford, Ph D.</t>
  </si>
  <si>
    <t>PRC-Saltillo</t>
  </si>
  <si>
    <t>ReSound</t>
  </si>
  <si>
    <t>Scholastic</t>
  </si>
  <si>
    <t>Southpaw Enterprises</t>
  </si>
  <si>
    <t>Stimulus Software</t>
  </si>
  <si>
    <t>Tayyaba Syed</t>
  </si>
  <si>
    <t>Tracy Kunce</t>
  </si>
  <si>
    <t>ULINE</t>
  </si>
  <si>
    <t>Vistaprint Netherlands B.V.</t>
  </si>
  <si>
    <t>Yoga Ed</t>
  </si>
  <si>
    <t>x</t>
  </si>
  <si>
    <t>Ureche, Mindy; Davis, Jennifer ; Washington, Lauren;  Sheth, Meenaxi;  Fearn, Carrie;  Sotiroff, Johanna;  Fiscal, Leticia;  Rodriguez, Kaitlin;  Policastro, Ariela;  Buccola, Alexander;  Peshtani, Reana;  Elias, Leticia;  Figarelli, Irene;  Rauch, Susan;  Bravo, Rachel;  Beltran, Anayeli;  Bugajsky, Diane;  Schmalz, Stephanie;  Trapani-Os, Wendy;  Bryant, Scott;  Gomez-Hernandez, Brenda;  Beltramo, Julie;  Delporte, Rachael;  Stein, Deborah;  Giovingo, Sharon;  Maucieri, Kaylie;  Duncan, Donald;  Westerhoff, Sydney;  Camacho, Analila;  Loconte, Melissa;  Elliott, Sarah;  Moreno, Jessica;  Jassim, Nichole;  Scharf, Christine;  Dunford, Magdalyn;  Locklear, Debra L;  Wagner, Patricia;  Morris, Patrick;  Nicastro, Gabrielle;  Hernandez, Jessica;  Filkowski, Alyssa;  Kosorog, Ljiljana;  Rench, Anna;  Arms, Justin;  Haugh, Sandra M;  Seifert, Rachel;  Schaefer, Kimberly;  Sierra, Cynthia;  Feaster, Donna;  Sharkey, Emma;  Gideon, Susan;  Chavez, Becky;  Johnson, Belen;  Dambrosio, Cindy;  Lager, Sarah;  Morris, Kathleen M;  Coons, Dylin;  Holmes, Brittany;  Diaz, Antonio;  Barry, Elizabeth;  Kraiss, Glenn</t>
  </si>
  <si>
    <t>Alston, Kimberly;  Vickers, Scott;  Lacher, Morgan;  Harris, Emma;  Bradfield, Jennifer;  McCuen, Anna M;  Girves, Nicolle;  Denney, Patricia;  Pohlmeyer, Kerry;  McGowan, Diane M;  LaForest, Amy;  Novak, Maureen Y;  Gambrel, Michele;  Schulze, Susan K;  Santore, Theresa;  Nadeau, Debbie;  Klaric, Joyce;  Greenleaf, Darcy</t>
  </si>
  <si>
    <t>Chavez, Araceli;  Ingersoll, Roseann;  Kundra, Neena;  Lubieniecki, Chloe;  Barickman, Elizabeth;  Carlson, Mari;  Riemer, Janice;  Stralko, Mary Beth;  Gibbons, Kari;  Costello, Kyle;  Whitchurch, Sarah;  Chance, Laura;  Lawrence, Marissa;  Jordan, Jenna;  Provancal, Maria;  Chafekar, Rashmi S;  Drungelo, Diane;  Canfield, Yoon;  Brenza, Marie;  Fuys, Carol;  Rodriguez, Jovenae;  Cepeda, Alysse;  Agliato, Natalie;  Andrzejewski, Alisa;  Ramos, Irene;  Rodriguez, Marilyn;  Moscoso-Friedman, Sandra;  YarKhan, Naazish;  Kilian, Matthew</t>
  </si>
  <si>
    <t>Rogalski, Angela;  Amato, Allison;  Paneque, Nicole;  Ankarstad, Sara;  Stava, Lindsay;  Crites, Christina;  Zimmerman, Jeffrey;  Kuoni, Sarah;  Fletcher, Kayla;  Syregelas, Kimberly S;  Blanks, Vanessa;  Woltman, Jeanine;  Montgomery Fate, Carol;  Dunham, Jennifer;  Grimm, Rebekah;  Maupin-Szweda, Sherri A;  Jones, Caron M;  Vitale, Lenell;  Juda, Mary Pauley;  Ruge, Jane;  Tomasello, Cynthia L;  Segatti, Julie;  Modzelewski, Beth;  Obremski, Beth</t>
  </si>
  <si>
    <t>Abruzino, Amanda;  Agarwal, Anjali;  Alfieri, Carly;  Aponte, Kassandra;  Atkinson-Cepeda, Patricia;  Baggot, Michael;  Baldwin, Melissa;  Barry, Jennifer;  Bays, Savannah;  Boaz-Montzka, Elizabeth;  Buckingham, Amy;  Burgess, Deanne;  Bytnar, Lauren;  Chaussey, Lorie;  Connolly, Nancy;  Cyr, Mary;  DeCraene, Alexandra;  Denney, Alexandra;  Dozier, Denyse;  Elavia, Zinnia;  Falk, Rachel;  Gates, Rachael;  Gillis, Christine;  Goolish, Christine A;  Gorecki, Alyssa;  Graunke, Eilish;  Gurgiolo, Arzu;  Halden, Amy;  Hennig, Jillian;  Jarrell, Abigail;  Johnson, Katherine;  Kennedy, Katelyn;  Kern, Jacqueline;  Lavin, Keith;  Lawinger, Sandra;  Layer, Barbara A;  Lesnik, Stephanie;  Maloney, Erin;  Marcheschi, Nicole;  Martino, Paige;  Moise, Marianne;  Mory, Melanie;  O`Connell, Bridget;  OHern, Kaitlin;  Payne, Kristin;  Quilico, Kaitleen;  Ramirez, Julie;  Remijas, Krystal;  Rusk, Lauren;  Smith, Britelle;  Soumar, Shelby;  Spencer, Julia;  Stiver, Ashley;  Strock, Emma-Leigh;  Underdown, Kaitlin;  Valente, Tess;  Walker, Abigail;  Wilson, Samuel R;  Zydlo, Jennifer</t>
  </si>
  <si>
    <t xml:space="preserve">Elliott, Kendall;  Lafser, Erin; </t>
  </si>
  <si>
    <t>Aberman, Alexa;  Amberg, Jenna;  Bechtold, Mia;  Beck, Samantha;  Dillon, Nicole;  Dunne, Erin;  Eden, Dana;  Grabko, Kiley;  Hansen, Julie;  Hughes, Kaitlin;  Konrath, Kalyn;  Marcy, Gabriella;  Marinier, Marybeth;  Meshulam, Isabel;  Miller, Caitlin;  Miotti, Kelly;  Mora, Christina;  Morse, Samantha;  Murphy, Savanna;  Nylec, Jenna;  Passaris, Niki;  Rosasco, Miranda;  Schneider, Emilie;  Scott, Alexus;  Taraska, Kathleen;  Vackicev, Stephanie;  VandenBranden, Kaarin;  Witherspoon, Yolanda;  Witt, Lauren</t>
  </si>
  <si>
    <t>Anderson, Emily M;  Avila, Etta;  Bauer, Laura M;  Blazina, Zilda;  Bradarich, Natalie;  Braheny, Stephanie;  Budz, Michelle;  Cappetta, Quinn;  Carrera, Amy;  Cernauske, Alicia;  Chedister, Anne;  Dunlop, Catherine;  Frangella, Jill;  Gagen, Kelly;  Giosta, Alexandra;  Guidotti, Anabel;  Hardin, Lauren;  Harrison, Jessica;  Harter, Elizabeth;  Jenkins, Melissa;  Jeziorny, Sarah;  Kauzlaric, Laurie;  Kearney, Kimberli;  King, Kathryn;  Korzenecki, Anne;  Krella, Dana;  Kurschinski, Peggy Sue;  Lauer, Jill Witkov;  Losch, Jenna C;  Maciejewski, Robyn;  Matuzik, Dominika;  Mehalek, Lauren;  Mina, Robin F;  Morley, Christina;  Munch, Lauren;  Navarre, Rachel;  Norman, Nicole;  ODonnell, Kelly;  Parsons, Maya;  Politzer, Vicki;  Puckett, Karen;  Quirk, Maureen;  Rix, Kristin;  Scantlen, Robin L;  Siegel, Lindsey;  Smith, Melinda V;  Stumpf, Nichole;  Sullivan, Sherilyn;  Tarver, William;  Tate, Jennifer;  Zuchowski, Deanna</t>
  </si>
  <si>
    <t>Austin, Catherine M;  Bell, Mary W;  Borri, Kimberly A;  Botterman-Goetz, Lisa;  Burton, Maureen Fahey;  Caccamo, Kathryn;  Conley, Rachel;  Cotter, Linda;  DiGiacomo, Barbara;  Dircks-Kolany, Jill L;  Epperley, Matthew;  Furbush, Mary;  Graham, Kara;  Heinrich, Natalie;  Hendzel, Marguerite;  Johnson, Lisa M;  Kaczmarek, Amie;  Knowles, Terra;  Kreller, Kathleen;  Kunce, Tracy;  Luedtke, Rebecca;  Mack, Tracy;  Mazur, Melanie;  McCarthy, Tara J;  McReynolds, Jill;  Money, Jeffrey G;  Palermo, Luilia;  Pappas Kapsaskis, Effie;  Polinski, Lisa;  Safien, Grace;  Scharinger, Michelle;  Sharkey, Tricia M;  Sledz, Kathleen A;  Smidl, Steven;  Stephen, Wendy;  Stewart-Walker, Dawn;  Struebing, Stacy K;  Walters, Jessica;  Westra, Kerri J;  Zaboth, Ken E</t>
  </si>
  <si>
    <t>22W600 Butterfield Rd; Glen Ellyn, IL 60137</t>
  </si>
  <si>
    <t>Cooperative Association for Special Ed</t>
  </si>
  <si>
    <t>630-942-5600</t>
  </si>
  <si>
    <t>8:00 am to 4:30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</si>
</sst>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
    <numFmt numFmtId="165" formatCode="0#\-###\-####\-##"/>
    <numFmt numFmtId="166" formatCode="[$-409]mmmm\ d\,\ yyyy;@"/>
    <numFmt numFmtId="167" formatCode="#,##0.000000_);[Red]\(#,##0.000000\)"/>
    <numFmt numFmtId="168" formatCode="[$$-409]#,##0.00_);\([$$-409]#,##0.00\)"/>
  </numFmts>
  <fonts count="51"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
      <sz val="9"/>
      <color indexed="81"/>
      <name val="Tahoma"/>
      <family val="2"/>
    </font>
    <font>
      <b/>
      <sz val="9"/>
      <color indexed="81"/>
      <name val="Tahoma"/>
      <family val="2"/>
    </font>
    <font>
      <b/>
      <sz val="15"/>
      <name val="Arial"/>
      <family val="2"/>
    </font>
    <font>
      <b/>
      <sz val="12"/>
      <name val="Arial"/>
      <family val="2"/>
    </font>
    <font>
      <sz val="12"/>
      <name val="Arial"/>
      <family val="2"/>
    </font>
    <font>
      <sz val="10"/>
      <color rgb="FFFF0000"/>
      <name val="Arial"/>
      <family val="2"/>
    </font>
    <font>
      <b/>
      <sz val="15"/>
      <color rgb="FFFF0000"/>
      <name val="Arial"/>
      <family val="2"/>
    </font>
    <font>
      <b/>
      <sz val="13.5"/>
      <color rgb="FFFF0000"/>
      <name val="Arial"/>
      <family val="2"/>
    </font>
    <font>
      <u/>
      <sz val="8"/>
      <color indexed="12"/>
      <name val="Arial"/>
      <family val="2"/>
    </font>
    <font>
      <b/>
      <sz val="8"/>
      <color rgb="FFFF0000"/>
      <name val="Arial"/>
      <family val="2"/>
    </font>
    <font>
      <sz val="10"/>
      <name val="Arial"/>
    </font>
    <font>
      <sz val="10"/>
      <color indexed="8"/>
      <name val="ARIAL"/>
      <charset val="1"/>
    </font>
    <font>
      <sz val="10"/>
      <color rgb="FF000000"/>
      <name val="Arial"/>
      <family val="2"/>
    </font>
    <font>
      <sz val="11"/>
      <name val="Calibri"/>
      <family val="2"/>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s>
  <borders count="7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right/>
      <top style="medium">
        <color indexed="55"/>
      </top>
      <bottom/>
      <diagonal/>
    </border>
    <border>
      <left/>
      <right/>
      <top/>
      <bottom style="medium">
        <color indexed="55"/>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right/>
      <top/>
      <bottom style="double">
        <color indexed="55"/>
      </bottom>
      <diagonal/>
    </border>
    <border>
      <left/>
      <right/>
      <top style="double">
        <color indexed="55"/>
      </top>
      <bottom style="double">
        <color indexed="55"/>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dotted">
        <color theme="0" tint="-0.34998626667073579"/>
      </right>
      <top style="thin">
        <color indexed="64"/>
      </top>
      <bottom/>
      <diagonal/>
    </border>
    <border>
      <left style="dotted">
        <color theme="0" tint="-0.34998626667073579"/>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55"/>
      </right>
      <top style="thin">
        <color indexed="64"/>
      </top>
      <bottom/>
      <diagonal/>
    </border>
    <border>
      <left style="dotted">
        <color indexed="55"/>
      </left>
      <right style="thin">
        <color indexed="64"/>
      </right>
      <top style="thin">
        <color indexed="64"/>
      </top>
      <bottom/>
      <diagonal/>
    </border>
    <border>
      <left style="thin">
        <color indexed="64"/>
      </left>
      <right style="dotted">
        <color theme="0" tint="-0.34998626667073579"/>
      </right>
      <top/>
      <bottom/>
      <diagonal/>
    </border>
    <border>
      <left style="dotted">
        <color theme="0" tint="-0.34998626667073579"/>
      </left>
      <right style="thin">
        <color indexed="64"/>
      </right>
      <top/>
      <bottom/>
      <diagonal/>
    </border>
    <border>
      <left style="thin">
        <color indexed="64"/>
      </left>
      <right style="dotted">
        <color theme="0" tint="-0.34998626667073579"/>
      </right>
      <top/>
      <bottom style="thin">
        <color indexed="64"/>
      </bottom>
      <diagonal/>
    </border>
    <border>
      <left style="dotted">
        <color theme="0" tint="-0.34998626667073579"/>
      </left>
      <right style="thin">
        <color indexed="64"/>
      </right>
      <top/>
      <bottom style="thin">
        <color indexed="64"/>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bottom/>
      <diagonal/>
    </border>
    <border>
      <left style="thin">
        <color indexed="55"/>
      </left>
      <right style="thin">
        <color indexed="64"/>
      </right>
      <top/>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xf numFmtId="44" fontId="47" fillId="0" borderId="0" applyFont="0" applyFill="0" applyBorder="0" applyAlignment="0" applyProtection="0"/>
  </cellStyleXfs>
  <cellXfs count="446">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2" fillId="0" borderId="10" xfId="0" applyFont="1" applyBorder="1" applyAlignment="1" applyProtection="1">
      <alignment vertical="center"/>
    </xf>
    <xf numFmtId="0" fontId="2" fillId="0" borderId="10"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3" borderId="12"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3" borderId="12" xfId="5" applyNumberFormat="1" applyFont="1" applyFill="1" applyBorder="1" applyAlignment="1" applyProtection="1">
      <alignment horizontal="right"/>
    </xf>
    <xf numFmtId="38" fontId="12" fillId="2" borderId="2" xfId="5" applyNumberFormat="1" applyFont="1" applyFill="1" applyBorder="1" applyAlignment="1" applyProtection="1">
      <alignment horizontal="right"/>
    </xf>
    <xf numFmtId="38" fontId="12" fillId="3" borderId="13"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4" xfId="5" applyNumberFormat="1" applyFont="1" applyFill="1" applyBorder="1" applyAlignment="1" applyProtection="1">
      <alignment horizontal="right"/>
    </xf>
    <xf numFmtId="38" fontId="12" fillId="3" borderId="14" xfId="5" applyNumberFormat="1" applyFont="1" applyFill="1" applyBorder="1" applyAlignment="1" applyProtection="1">
      <alignment horizontal="right"/>
    </xf>
    <xf numFmtId="38" fontId="12" fillId="3" borderId="15" xfId="6" applyNumberFormat="1" applyFont="1" applyFill="1" applyBorder="1" applyAlignment="1" applyProtection="1">
      <alignment horizontal="right"/>
    </xf>
    <xf numFmtId="38" fontId="12" fillId="3" borderId="12"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3" borderId="14" xfId="0" applyNumberFormat="1" applyFont="1" applyFill="1" applyBorder="1" applyAlignment="1" applyProtection="1">
      <alignment horizontal="right" wrapText="1"/>
    </xf>
    <xf numFmtId="38" fontId="12" fillId="3" borderId="14"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5"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Protection="1">
      <protection locked="0"/>
    </xf>
    <xf numFmtId="49" fontId="11" fillId="0" borderId="10"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6" xfId="0" applyFont="1" applyFill="1" applyBorder="1" applyAlignment="1" applyProtection="1">
      <alignment horizontal="left" vertical="center" wrapText="1" indent="2"/>
    </xf>
    <xf numFmtId="0" fontId="6" fillId="3" borderId="17" xfId="0" applyFont="1" applyFill="1" applyBorder="1" applyAlignment="1" applyProtection="1">
      <alignment horizontal="left" vertical="center" wrapText="1" indent="2"/>
    </xf>
    <xf numFmtId="38" fontId="12" fillId="3" borderId="17" xfId="0" applyNumberFormat="1" applyFont="1" applyFill="1" applyBorder="1" applyAlignment="1" applyProtection="1">
      <alignment horizontal="right"/>
    </xf>
    <xf numFmtId="0" fontId="6" fillId="3" borderId="18"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indent="2"/>
    </xf>
    <xf numFmtId="38" fontId="12" fillId="3" borderId="19" xfId="0" applyNumberFormat="1" applyFont="1" applyFill="1" applyBorder="1" applyAlignment="1" applyProtection="1">
      <alignment horizontal="right"/>
    </xf>
    <xf numFmtId="0" fontId="16" fillId="3" borderId="16" xfId="0" applyFont="1" applyFill="1" applyBorder="1" applyAlignment="1" applyProtection="1">
      <alignment horizontal="left" vertical="center" indent="2"/>
    </xf>
    <xf numFmtId="0" fontId="3" fillId="3" borderId="17" xfId="0" applyFont="1" applyFill="1" applyBorder="1" applyAlignment="1" applyProtection="1">
      <alignment vertical="center"/>
    </xf>
    <xf numFmtId="38" fontId="12" fillId="3" borderId="12" xfId="0" applyNumberFormat="1" applyFont="1" applyFill="1" applyBorder="1" applyAlignment="1" applyProtection="1">
      <alignment horizontal="right"/>
    </xf>
    <xf numFmtId="0" fontId="2" fillId="3" borderId="17" xfId="3" applyFont="1" applyFill="1" applyBorder="1" applyAlignment="1">
      <alignment horizontal="center" vertical="center"/>
    </xf>
    <xf numFmtId="0" fontId="2" fillId="0" borderId="10" xfId="4" applyFont="1" applyBorder="1" applyAlignment="1">
      <alignment vertical="center"/>
    </xf>
    <xf numFmtId="0" fontId="2" fillId="0" borderId="14" xfId="4" applyFont="1" applyBorder="1" applyAlignment="1">
      <alignment horizontal="center" vertical="center"/>
    </xf>
    <xf numFmtId="0" fontId="2" fillId="3" borderId="17" xfId="4" applyFont="1" applyFill="1" applyBorder="1" applyAlignment="1">
      <alignment horizontal="center" vertical="center"/>
    </xf>
    <xf numFmtId="0" fontId="6" fillId="3" borderId="20" xfId="4" applyFont="1" applyFill="1" applyBorder="1" applyAlignment="1">
      <alignment vertical="center"/>
    </xf>
    <xf numFmtId="0" fontId="8" fillId="0" borderId="10" xfId="5" applyFont="1" applyBorder="1" applyAlignment="1">
      <alignment vertical="center" wrapText="1"/>
    </xf>
    <xf numFmtId="0" fontId="22" fillId="0" borderId="11" xfId="3" applyFont="1" applyBorder="1" applyAlignment="1">
      <alignment horizontal="center" vertical="top" wrapText="1"/>
    </xf>
    <xf numFmtId="0" fontId="2" fillId="3" borderId="17" xfId="5" applyFont="1" applyFill="1" applyBorder="1" applyAlignment="1">
      <alignment horizontal="center" vertical="center" wrapText="1"/>
    </xf>
    <xf numFmtId="0" fontId="2" fillId="3" borderId="17" xfId="0" applyFont="1" applyFill="1" applyBorder="1" applyAlignment="1">
      <alignment horizontal="left" vertical="center"/>
    </xf>
    <xf numFmtId="0" fontId="8" fillId="0" borderId="10" xfId="5" applyFont="1" applyBorder="1" applyAlignment="1">
      <alignment horizontal="left" vertical="center" wrapText="1"/>
    </xf>
    <xf numFmtId="49" fontId="2" fillId="0" borderId="10" xfId="5" applyNumberFormat="1" applyFont="1" applyBorder="1" applyAlignment="1">
      <alignment horizontal="left" vertical="top" wrapText="1"/>
    </xf>
    <xf numFmtId="0" fontId="2" fillId="0" borderId="11" xfId="6" applyFont="1" applyBorder="1" applyAlignment="1">
      <alignment horizontal="center" vertical="center"/>
    </xf>
    <xf numFmtId="0" fontId="2" fillId="3" borderId="17" xfId="5" applyFont="1" applyFill="1" applyBorder="1" applyAlignment="1">
      <alignment horizontal="center" vertical="center"/>
    </xf>
    <xf numFmtId="0" fontId="2" fillId="3" borderId="17" xfId="0" applyFont="1" applyFill="1" applyBorder="1" applyAlignment="1">
      <alignment vertical="center"/>
    </xf>
    <xf numFmtId="0" fontId="21" fillId="3" borderId="17" xfId="0" applyFont="1" applyFill="1" applyBorder="1" applyAlignment="1">
      <alignment horizontal="center" vertical="center"/>
    </xf>
    <xf numFmtId="0" fontId="6" fillId="3" borderId="20" xfId="6" applyFont="1" applyFill="1" applyBorder="1" applyAlignment="1" applyProtection="1">
      <alignment vertical="center"/>
    </xf>
    <xf numFmtId="0" fontId="2" fillId="3" borderId="17" xfId="6" applyFont="1" applyFill="1" applyBorder="1" applyAlignment="1">
      <alignment horizontal="center" vertical="center"/>
    </xf>
    <xf numFmtId="0" fontId="2" fillId="0" borderId="21" xfId="0" applyFont="1" applyBorder="1" applyAlignment="1" applyProtection="1">
      <alignment horizontal="left" vertical="center"/>
    </xf>
    <xf numFmtId="0" fontId="2" fillId="0" borderId="10" xfId="0" applyFont="1" applyBorder="1" applyAlignment="1" applyProtection="1">
      <alignment vertical="top" wrapText="1"/>
    </xf>
    <xf numFmtId="0" fontId="16" fillId="3" borderId="16" xfId="0" applyFont="1" applyFill="1" applyBorder="1" applyAlignment="1" applyProtection="1">
      <alignment horizontal="left" vertical="center" indent="1"/>
    </xf>
    <xf numFmtId="0" fontId="2" fillId="3" borderId="20" xfId="0" applyFont="1" applyFill="1" applyBorder="1" applyAlignment="1" applyProtection="1">
      <alignment vertical="top" wrapText="1"/>
    </xf>
    <xf numFmtId="0" fontId="2" fillId="3" borderId="17" xfId="0" applyFont="1" applyFill="1" applyBorder="1" applyAlignment="1" applyProtection="1">
      <alignment vertical="top" wrapText="1"/>
    </xf>
    <xf numFmtId="0" fontId="2" fillId="0" borderId="11" xfId="0" applyFont="1" applyBorder="1" applyAlignment="1" applyProtection="1">
      <alignment vertical="top" wrapText="1"/>
    </xf>
    <xf numFmtId="0" fontId="16" fillId="3" borderId="16" xfId="0" applyFont="1" applyFill="1" applyBorder="1" applyAlignment="1" applyProtection="1">
      <alignment horizontal="left" vertical="center"/>
    </xf>
    <xf numFmtId="38" fontId="12" fillId="3" borderId="13"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0" xfId="4" applyFont="1" applyFill="1" applyBorder="1" applyAlignment="1">
      <alignment horizontal="left" vertical="center" wrapText="1"/>
    </xf>
    <xf numFmtId="0" fontId="2" fillId="4" borderId="11"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0" xfId="5" applyFont="1" applyFill="1" applyBorder="1" applyAlignment="1">
      <alignment horizontal="left" vertical="center" wrapText="1"/>
    </xf>
    <xf numFmtId="0" fontId="2" fillId="4" borderId="14"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1"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1"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2" xfId="0" applyFont="1" applyFill="1" applyBorder="1" applyAlignment="1" applyProtection="1">
      <alignment horizontal="left" indent="1"/>
    </xf>
    <xf numFmtId="0" fontId="6" fillId="4" borderId="23" xfId="0" applyFont="1" applyFill="1" applyBorder="1" applyAlignment="1" applyProtection="1">
      <alignment horizontal="left" indent="1"/>
    </xf>
    <xf numFmtId="0" fontId="2" fillId="4" borderId="24"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5" xfId="0" applyFont="1" applyBorder="1" applyAlignment="1">
      <alignment horizontal="center" vertical="top"/>
    </xf>
    <xf numFmtId="38" fontId="5" fillId="0" borderId="26" xfId="0" applyNumberFormat="1" applyFont="1" applyBorder="1" applyAlignment="1">
      <alignment horizontal="center" vertical="top"/>
    </xf>
    <xf numFmtId="38" fontId="5" fillId="0" borderId="25" xfId="0" applyNumberFormat="1" applyFont="1" applyBorder="1" applyAlignment="1">
      <alignment horizontal="center" vertical="top"/>
    </xf>
    <xf numFmtId="38" fontId="5" fillId="0" borderId="27" xfId="0" applyNumberFormat="1" applyFont="1" applyBorder="1" applyAlignment="1">
      <alignment horizontal="center" vertical="top"/>
    </xf>
    <xf numFmtId="0" fontId="13" fillId="0" borderId="27" xfId="0" applyFont="1" applyBorder="1" applyAlignment="1">
      <alignment horizontal="left" vertical="center" wrapText="1"/>
    </xf>
    <xf numFmtId="38" fontId="13" fillId="0" borderId="28" xfId="0" applyNumberFormat="1" applyFont="1" applyBorder="1" applyAlignment="1" applyProtection="1">
      <alignment horizontal="center"/>
      <protection locked="0"/>
    </xf>
    <xf numFmtId="38" fontId="13" fillId="0" borderId="29"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13" fillId="0" borderId="29"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0" fontId="16" fillId="3" borderId="9" xfId="4" applyFont="1" applyFill="1" applyBorder="1" applyAlignment="1">
      <alignment horizontal="center" vertical="center" wrapText="1"/>
    </xf>
    <xf numFmtId="0" fontId="6" fillId="3" borderId="20" xfId="5" applyFont="1" applyFill="1" applyBorder="1" applyAlignment="1">
      <alignment horizontal="left" vertical="center" wrapText="1" indent="2"/>
    </xf>
    <xf numFmtId="0" fontId="6" fillId="3" borderId="20" xfId="5" applyFont="1" applyFill="1" applyBorder="1" applyAlignment="1">
      <alignment horizontal="left" vertical="center" indent="2"/>
    </xf>
    <xf numFmtId="0" fontId="6" fillId="3" borderId="20"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0" xfId="4" applyFont="1" applyFill="1" applyBorder="1" applyAlignment="1">
      <alignment horizontal="left" vertical="center" wrapText="1" indent="2"/>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4"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4" xfId="4" applyNumberFormat="1" applyFont="1" applyFill="1" applyBorder="1" applyAlignment="1" applyProtection="1">
      <alignment horizontal="right"/>
    </xf>
    <xf numFmtId="0" fontId="2" fillId="0" borderId="30" xfId="3" applyFont="1" applyBorder="1" applyAlignment="1">
      <alignment horizontal="center" vertical="center"/>
    </xf>
    <xf numFmtId="0" fontId="6" fillId="3" borderId="20"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0" xfId="6" applyFont="1" applyBorder="1" applyAlignment="1" applyProtection="1">
      <alignment vertical="center"/>
      <protection locked="0"/>
    </xf>
    <xf numFmtId="38" fontId="12" fillId="2" borderId="14" xfId="4" applyNumberFormat="1" applyFont="1" applyFill="1" applyBorder="1" applyAlignment="1" applyProtection="1">
      <alignment horizontal="right"/>
      <protection locked="0"/>
    </xf>
    <xf numFmtId="38" fontId="12" fillId="6" borderId="12"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4" xfId="0" applyNumberFormat="1" applyFont="1" applyFill="1" applyBorder="1" applyAlignment="1" applyProtection="1">
      <alignment horizontal="right" wrapText="1"/>
    </xf>
    <xf numFmtId="38" fontId="12" fillId="3" borderId="13" xfId="0" applyNumberFormat="1" applyFont="1" applyFill="1" applyBorder="1" applyAlignment="1" applyProtection="1">
      <alignment vertical="center" wrapText="1"/>
    </xf>
    <xf numFmtId="38" fontId="12" fillId="7" borderId="13"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1"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2" fillId="0" borderId="0" xfId="2" applyFont="1" applyProtection="1">
      <protection locked="0"/>
    </xf>
    <xf numFmtId="0" fontId="35" fillId="0" borderId="0" xfId="2" applyProtection="1">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2" fillId="0" borderId="0" xfId="2" applyFont="1" applyAlignment="1">
      <alignment horizontal="right" vertical="top"/>
    </xf>
    <xf numFmtId="0" fontId="2" fillId="0" borderId="34" xfId="2" applyFont="1" applyBorder="1" applyAlignment="1">
      <alignment horizontal="left" vertical="center"/>
    </xf>
    <xf numFmtId="0" fontId="2" fillId="0" borderId="0" xfId="2" applyFont="1" applyBorder="1" applyAlignment="1">
      <alignment horizontal="left" vertical="center"/>
    </xf>
    <xf numFmtId="0" fontId="2" fillId="0" borderId="34" xfId="2" applyFont="1" applyBorder="1"/>
    <xf numFmtId="0" fontId="2" fillId="0" borderId="34" xfId="2" applyFont="1" applyBorder="1" applyAlignment="1">
      <alignment horizontal="left" textRotation="180"/>
    </xf>
    <xf numFmtId="0" fontId="6" fillId="0" borderId="35"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35" xfId="2" applyNumberFormat="1" applyFont="1" applyBorder="1" applyAlignment="1">
      <alignment horizontal="left"/>
    </xf>
    <xf numFmtId="0" fontId="2" fillId="0" borderId="35" xfId="2" applyFont="1" applyBorder="1" applyAlignment="1">
      <alignment horizontal="left" textRotation="180"/>
    </xf>
    <xf numFmtId="0" fontId="2" fillId="0" borderId="35" xfId="2" applyFont="1" applyBorder="1"/>
    <xf numFmtId="0" fontId="9" fillId="0" borderId="36" xfId="2" applyFont="1" applyBorder="1" applyAlignment="1">
      <alignment horizontal="center"/>
    </xf>
    <xf numFmtId="0" fontId="9" fillId="0" borderId="2" xfId="2" applyFont="1" applyBorder="1" applyAlignment="1">
      <alignment horizontal="center"/>
    </xf>
    <xf numFmtId="0" fontId="9" fillId="0" borderId="37" xfId="2" applyFont="1" applyBorder="1" applyAlignment="1">
      <alignment horizontal="center"/>
    </xf>
    <xf numFmtId="0" fontId="2" fillId="0" borderId="0" xfId="2" applyFont="1" applyBorder="1" applyProtection="1">
      <protection locked="0"/>
    </xf>
    <xf numFmtId="0" fontId="2" fillId="0" borderId="0" xfId="2" applyFont="1" applyBorder="1" applyAlignment="1" applyProtection="1">
      <alignment horizontal="left" indent="1"/>
      <protection locked="0"/>
    </xf>
    <xf numFmtId="0" fontId="2" fillId="0" borderId="38" xfId="2" applyFont="1" applyBorder="1" applyAlignment="1" applyProtection="1">
      <alignment horizontal="left" indent="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0" xfId="2" applyFont="1" applyAlignment="1"/>
    <xf numFmtId="38" fontId="2" fillId="0" borderId="40" xfId="2" applyNumberFormat="1" applyFont="1" applyBorder="1" applyAlignment="1" applyProtection="1">
      <protection locked="0"/>
    </xf>
    <xf numFmtId="38" fontId="2" fillId="0" borderId="41" xfId="2" applyNumberFormat="1" applyFont="1" applyBorder="1" applyAlignment="1" applyProtection="1">
      <protection locked="0"/>
    </xf>
    <xf numFmtId="0" fontId="2" fillId="0" borderId="42" xfId="2" applyFont="1" applyBorder="1" applyAlignment="1" applyProtection="1">
      <alignment horizontal="left" vertical="center" indent="1"/>
      <protection locked="0"/>
    </xf>
    <xf numFmtId="0" fontId="2" fillId="0" borderId="43"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0" fontId="0" fillId="0" borderId="0" xfId="0" applyAlignment="1">
      <alignment horizontal="lef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16" fillId="0" borderId="45" xfId="0" applyFont="1" applyBorder="1" applyAlignment="1" applyProtection="1">
      <alignment horizontal="left" vertical="center"/>
    </xf>
    <xf numFmtId="0" fontId="32" fillId="0" borderId="0" xfId="0" applyFont="1" applyAlignment="1">
      <alignment horizontal="left" wrapText="1" indent="1"/>
    </xf>
    <xf numFmtId="0" fontId="17" fillId="0" borderId="44" xfId="0" applyFont="1" applyFill="1" applyBorder="1" applyAlignment="1" applyProtection="1">
      <alignment horizontal="center" vertical="center" wrapText="1"/>
      <protection locked="0"/>
    </xf>
    <xf numFmtId="167" fontId="12" fillId="0" borderId="1" xfId="0" applyNumberFormat="1" applyFont="1" applyBorder="1" applyAlignment="1" applyProtection="1">
      <alignment horizontal="right"/>
      <protection locked="0"/>
    </xf>
    <xf numFmtId="0" fontId="2" fillId="0" borderId="0" xfId="0" applyFont="1" applyAlignment="1" applyProtection="1">
      <alignment horizontal="center" vertical="center"/>
    </xf>
    <xf numFmtId="0" fontId="13" fillId="0" borderId="0" xfId="0" applyFont="1" applyBorder="1"/>
    <xf numFmtId="0" fontId="42" fillId="0" borderId="27" xfId="0" applyFont="1" applyBorder="1" applyAlignment="1">
      <alignment horizontal="left" vertical="center" wrapText="1"/>
    </xf>
    <xf numFmtId="0" fontId="43" fillId="0" borderId="52" xfId="0" applyFont="1" applyBorder="1" applyAlignment="1">
      <alignment horizontal="center"/>
    </xf>
    <xf numFmtId="0" fontId="45" fillId="0" borderId="0" xfId="1" applyFont="1" applyBorder="1" applyAlignment="1" applyProtection="1">
      <alignment horizontal="center" vertical="center"/>
    </xf>
    <xf numFmtId="0" fontId="2" fillId="0" borderId="0" xfId="3" applyFont="1" applyBorder="1" applyProtection="1"/>
    <xf numFmtId="0" fontId="2" fillId="0" borderId="2" xfId="2" applyFont="1" applyBorder="1" applyAlignment="1" applyProtection="1">
      <alignment horizontal="left" indent="1"/>
      <protection locked="0"/>
    </xf>
    <xf numFmtId="0" fontId="2" fillId="0" borderId="15" xfId="2" applyFont="1" applyBorder="1" applyAlignment="1" applyProtection="1">
      <alignment horizontal="left" indent="1"/>
      <protection locked="0"/>
    </xf>
    <xf numFmtId="0" fontId="0" fillId="0" borderId="0" xfId="0" applyAlignment="1">
      <alignment vertical="top"/>
    </xf>
    <xf numFmtId="44" fontId="0" fillId="0" borderId="0" xfId="7" applyFont="1" applyAlignment="1">
      <alignment vertical="top"/>
    </xf>
    <xf numFmtId="0" fontId="9" fillId="0" borderId="54" xfId="2" applyFont="1" applyBorder="1" applyAlignment="1" applyProtection="1">
      <alignment horizontal="center" vertical="center"/>
      <protection locked="0"/>
    </xf>
    <xf numFmtId="4" fontId="9" fillId="0" borderId="55" xfId="2" applyNumberFormat="1" applyFont="1" applyBorder="1" applyAlignment="1" applyProtection="1">
      <alignment horizontal="center" vertical="center"/>
      <protection locked="0"/>
    </xf>
    <xf numFmtId="0" fontId="0" fillId="0" borderId="56" xfId="0" applyBorder="1" applyAlignment="1">
      <alignment vertical="top"/>
    </xf>
    <xf numFmtId="44" fontId="0" fillId="0" borderId="57" xfId="7" applyFont="1" applyBorder="1" applyAlignment="1">
      <alignment vertical="top"/>
    </xf>
    <xf numFmtId="0" fontId="0" fillId="0" borderId="58" xfId="0" applyBorder="1" applyAlignment="1">
      <alignment vertical="top"/>
    </xf>
    <xf numFmtId="44" fontId="0" fillId="0" borderId="59" xfId="7" applyFont="1" applyBorder="1" applyAlignment="1">
      <alignment vertical="top"/>
    </xf>
    <xf numFmtId="0" fontId="9" fillId="0" borderId="60" xfId="2" applyFont="1" applyBorder="1" applyAlignment="1" applyProtection="1">
      <alignment horizontal="center"/>
      <protection locked="0"/>
    </xf>
    <xf numFmtId="0" fontId="9" fillId="0" borderId="61" xfId="2" applyFont="1" applyBorder="1" applyAlignment="1" applyProtection="1">
      <alignment horizontal="center"/>
      <protection locked="0"/>
    </xf>
    <xf numFmtId="0" fontId="48" fillId="0" borderId="0" xfId="0" applyFont="1" applyAlignment="1">
      <alignment vertical="top"/>
    </xf>
    <xf numFmtId="168" fontId="48" fillId="0" borderId="0" xfId="0" applyNumberFormat="1" applyFont="1" applyAlignment="1">
      <alignment vertical="top"/>
    </xf>
    <xf numFmtId="0" fontId="48" fillId="0" borderId="56" xfId="0" applyFont="1" applyBorder="1" applyAlignment="1">
      <alignment vertical="top"/>
    </xf>
    <xf numFmtId="168" fontId="48" fillId="0" borderId="57" xfId="0" applyNumberFormat="1" applyFont="1" applyBorder="1" applyAlignment="1">
      <alignment vertical="top"/>
    </xf>
    <xf numFmtId="0" fontId="2" fillId="0" borderId="56" xfId="0" applyFont="1" applyBorder="1" applyProtection="1">
      <protection locked="0"/>
    </xf>
    <xf numFmtId="0" fontId="2" fillId="0" borderId="57" xfId="0" applyFont="1" applyBorder="1" applyProtection="1">
      <protection locked="0"/>
    </xf>
    <xf numFmtId="0" fontId="2" fillId="0" borderId="58" xfId="0" applyFont="1" applyBorder="1" applyProtection="1">
      <protection locked="0"/>
    </xf>
    <xf numFmtId="0" fontId="2" fillId="0" borderId="59" xfId="0" applyFont="1" applyBorder="1" applyProtection="1">
      <protection locked="0"/>
    </xf>
    <xf numFmtId="0" fontId="2" fillId="0" borderId="62" xfId="2" applyFont="1" applyBorder="1" applyAlignment="1" applyProtection="1">
      <alignment horizontal="left" vertical="center" indent="1"/>
      <protection locked="0"/>
    </xf>
    <xf numFmtId="38" fontId="2" fillId="0" borderId="63" xfId="2" applyNumberFormat="1" applyFont="1" applyBorder="1" applyAlignment="1" applyProtection="1">
      <protection locked="0"/>
    </xf>
    <xf numFmtId="0" fontId="2" fillId="0" borderId="64" xfId="2" applyFont="1" applyBorder="1" applyAlignment="1" applyProtection="1">
      <alignment horizontal="left" vertical="center" indent="1"/>
      <protection locked="0"/>
    </xf>
    <xf numFmtId="38" fontId="2" fillId="0" borderId="65" xfId="2" applyNumberFormat="1" applyFont="1" applyBorder="1" applyAlignment="1" applyProtection="1">
      <protection locked="0"/>
    </xf>
    <xf numFmtId="0" fontId="49" fillId="0" borderId="0" xfId="0" applyFont="1" applyAlignment="1">
      <alignment vertical="top"/>
    </xf>
    <xf numFmtId="49" fontId="2" fillId="0" borderId="0" xfId="2" applyNumberFormat="1" applyFont="1" applyBorder="1" applyAlignment="1" applyProtection="1">
      <alignment horizontal="left"/>
      <protection locked="0"/>
    </xf>
    <xf numFmtId="0" fontId="2" fillId="0" borderId="2" xfId="2" applyFont="1" applyBorder="1" applyAlignment="1" applyProtection="1">
      <alignment horizontal="left" vertical="top" wrapText="1"/>
      <protection locked="0"/>
    </xf>
    <xf numFmtId="0" fontId="2" fillId="0" borderId="2" xfId="2" applyFont="1" applyBorder="1" applyAlignment="1" applyProtection="1">
      <alignment horizontal="center"/>
      <protection locked="0"/>
    </xf>
    <xf numFmtId="0" fontId="2" fillId="0" borderId="15" xfId="2" applyFont="1" applyBorder="1" applyAlignment="1" applyProtection="1">
      <alignment horizontal="center"/>
      <protection locked="0"/>
    </xf>
    <xf numFmtId="0" fontId="2" fillId="0" borderId="2" xfId="2" applyFont="1" applyBorder="1" applyAlignment="1" applyProtection="1">
      <alignment horizontal="left" vertical="top" wrapText="1" indent="1"/>
      <protection locked="0"/>
    </xf>
    <xf numFmtId="0" fontId="49" fillId="0" borderId="0" xfId="0" applyFont="1" applyAlignment="1">
      <alignment vertical="top" wrapText="1"/>
    </xf>
    <xf numFmtId="0" fontId="13" fillId="0" borderId="0" xfId="0" applyFont="1" applyAlignment="1">
      <alignment wrapText="1"/>
    </xf>
    <xf numFmtId="0" fontId="50" fillId="0" borderId="0" xfId="0" applyFont="1" applyAlignment="1">
      <alignment vertical="top" wrapText="1"/>
    </xf>
    <xf numFmtId="0" fontId="2" fillId="0" borderId="0" xfId="2" applyFont="1" applyBorder="1"/>
    <xf numFmtId="0" fontId="2" fillId="0" borderId="0" xfId="2" applyFont="1" applyBorder="1" applyAlignment="1"/>
    <xf numFmtId="0" fontId="9" fillId="0" borderId="66" xfId="2" applyFont="1" applyBorder="1" applyAlignment="1">
      <alignment horizontal="center"/>
    </xf>
    <xf numFmtId="0" fontId="9" fillId="0" borderId="67" xfId="2" applyFont="1" applyBorder="1" applyAlignment="1">
      <alignment horizontal="center"/>
    </xf>
    <xf numFmtId="0" fontId="9" fillId="0" borderId="68" xfId="2" applyFont="1" applyBorder="1" applyAlignment="1">
      <alignment horizontal="center"/>
    </xf>
    <xf numFmtId="0" fontId="2" fillId="0" borderId="69" xfId="2" applyFont="1" applyBorder="1" applyAlignment="1" applyProtection="1">
      <alignment horizontal="left" vertical="top" wrapText="1"/>
      <protection locked="0"/>
    </xf>
    <xf numFmtId="0" fontId="2" fillId="0" borderId="70" xfId="2" applyFont="1" applyBorder="1" applyAlignment="1" applyProtection="1">
      <alignment horizontal="left" vertical="top" wrapText="1"/>
      <protection locked="0"/>
    </xf>
    <xf numFmtId="0" fontId="2" fillId="0" borderId="69" xfId="2" applyFont="1" applyBorder="1" applyAlignment="1" applyProtection="1">
      <alignment horizontal="center"/>
      <protection locked="0"/>
    </xf>
    <xf numFmtId="0" fontId="2" fillId="0" borderId="70" xfId="2" applyFont="1" applyBorder="1" applyAlignment="1" applyProtection="1">
      <alignment horizontal="center"/>
      <protection locked="0"/>
    </xf>
    <xf numFmtId="0" fontId="2" fillId="0" borderId="71" xfId="2" applyFont="1" applyBorder="1" applyAlignment="1" applyProtection="1">
      <alignment horizontal="center"/>
      <protection locked="0"/>
    </xf>
    <xf numFmtId="0" fontId="2" fillId="0" borderId="72" xfId="2" applyFont="1" applyBorder="1" applyAlignment="1" applyProtection="1">
      <alignment horizontal="center"/>
      <protection locked="0"/>
    </xf>
    <xf numFmtId="0" fontId="2" fillId="0" borderId="73" xfId="2" applyFont="1" applyBorder="1" applyAlignment="1" applyProtection="1">
      <alignment horizontal="center"/>
      <protection locked="0"/>
    </xf>
    <xf numFmtId="0" fontId="6" fillId="0" borderId="4" xfId="0" applyFont="1" applyBorder="1" applyAlignment="1" applyProtection="1">
      <alignment horizontal="left" vertical="center" wrapText="1"/>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6" fontId="11" fillId="0" borderId="0" xfId="0" applyNumberFormat="1" applyFont="1" applyAlignment="1" applyProtection="1">
      <alignment horizontal="center" vertical="center"/>
      <protection locked="0"/>
    </xf>
    <xf numFmtId="166" fontId="17" fillId="0" borderId="0" xfId="0" applyNumberFormat="1" applyFont="1" applyAlignment="1">
      <alignment horizontal="center" vertical="center"/>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0" fillId="0" borderId="9" xfId="0" applyBorder="1" applyAlignment="1" applyProtection="1">
      <alignment horizontal="left" vertical="center" wrapText="1"/>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30" fillId="0" borderId="0" xfId="0" applyFont="1" applyAlignment="1" applyProtection="1">
      <alignment horizontal="center" vertical="center" wrapText="1"/>
      <protection locked="0"/>
    </xf>
    <xf numFmtId="0" fontId="46" fillId="0" borderId="0" xfId="0" applyFont="1" applyBorder="1" applyAlignment="1">
      <alignment horizontal="center" vertical="center" wrapText="1"/>
    </xf>
    <xf numFmtId="0" fontId="11" fillId="0" borderId="10" xfId="2" applyFont="1" applyBorder="1" applyAlignment="1" applyProtection="1">
      <alignment horizontal="center" wrapText="1"/>
      <protection locked="0"/>
    </xf>
    <xf numFmtId="0" fontId="11" fillId="0" borderId="0" xfId="0" applyFont="1" applyAlignment="1" applyProtection="1">
      <alignment horizontal="center" vertical="center"/>
      <protection locked="0"/>
    </xf>
    <xf numFmtId="0" fontId="2" fillId="3" borderId="20" xfId="6" applyFont="1" applyFill="1" applyBorder="1" applyAlignment="1">
      <alignment vertical="center" wrapText="1"/>
    </xf>
    <xf numFmtId="0" fontId="2" fillId="3" borderId="17"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18" xfId="0" applyFont="1" applyFill="1" applyBorder="1" applyAlignment="1" applyProtection="1">
      <alignment horizontal="left" vertical="center" wrapText="1" indent="1"/>
    </xf>
    <xf numFmtId="0" fontId="0" fillId="3" borderId="39" xfId="0" applyFill="1" applyBorder="1" applyAlignment="1">
      <alignment horizontal="left" wrapText="1" indent="1"/>
    </xf>
    <xf numFmtId="0" fontId="0" fillId="3" borderId="19" xfId="0" applyFill="1" applyBorder="1" applyAlignment="1">
      <alignment horizontal="left" wrapText="1" indent="1"/>
    </xf>
    <xf numFmtId="0" fontId="11" fillId="0" borderId="10" xfId="0" applyFont="1" applyBorder="1" applyAlignment="1" applyProtection="1">
      <alignment horizontal="center" wrapText="1"/>
      <protection locked="0"/>
    </xf>
    <xf numFmtId="49" fontId="11" fillId="0" borderId="10"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0"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35" xfId="2" applyFont="1" applyBorder="1" applyAlignment="1">
      <alignment horizontal="left" vertical="center"/>
    </xf>
    <xf numFmtId="0" fontId="9" fillId="0" borderId="35"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 fillId="0" borderId="2" xfId="2" applyFont="1" applyBorder="1" applyAlignment="1" applyProtection="1">
      <alignment horizontal="left" vertical="top" wrapText="1"/>
      <protection locked="0"/>
    </xf>
    <xf numFmtId="0" fontId="2" fillId="0" borderId="15" xfId="2" applyFont="1" applyBorder="1" applyAlignment="1" applyProtection="1">
      <alignment horizontal="left" vertical="top" wrapText="1"/>
      <protection locked="0"/>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40" fillId="0" borderId="0" xfId="0" applyFont="1" applyAlignment="1">
      <alignment horizontal="center" vertical="center" wrapText="1"/>
    </xf>
    <xf numFmtId="0" fontId="41"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xf numFmtId="0" fontId="39" fillId="0" borderId="0" xfId="0" applyFont="1" applyAlignment="1">
      <alignment horizontal="right" vertical="center" wrapText="1"/>
    </xf>
    <xf numFmtId="0" fontId="17" fillId="0" borderId="0" xfId="0" applyFont="1" applyBorder="1" applyAlignment="1">
      <alignment horizontal="right" vertical="center" wrapText="1"/>
    </xf>
    <xf numFmtId="0" fontId="44" fillId="0" borderId="0" xfId="0" applyFont="1" applyAlignment="1">
      <alignment horizontal="left" vertical="center" wrapText="1"/>
    </xf>
    <xf numFmtId="0" fontId="44" fillId="0" borderId="53" xfId="0" applyFont="1" applyBorder="1" applyAlignment="1">
      <alignment horizontal="left" vertical="center" wrapText="1"/>
    </xf>
    <xf numFmtId="0" fontId="44" fillId="0" borderId="0" xfId="0" applyFont="1" applyAlignment="1" applyProtection="1">
      <alignment horizontal="left" vertical="center" wrapText="1"/>
      <protection locked="0"/>
    </xf>
  </cellXfs>
  <cellStyles count="8">
    <cellStyle name="Currency" xfId="7" builtinId="4"/>
    <cellStyle name="Hyperlink" xfId="1" builtinId="8"/>
    <cellStyle name="Normal" xfId="0" builtinId="0"/>
    <cellStyle name="Normal 2" xfId="2" xr:uid="{00000000-0005-0000-0000-000002000000}"/>
    <cellStyle name="Normal_AFRPG3" xfId="3" xr:uid="{00000000-0005-0000-0000-000003000000}"/>
    <cellStyle name="Normal_AFRPG5" xfId="4" xr:uid="{00000000-0005-0000-0000-000004000000}"/>
    <cellStyle name="Normal_AFRPG7" xfId="5" xr:uid="{00000000-0005-0000-0000-000005000000}"/>
    <cellStyle name="Normal_AFRPG8"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2124075</xdr:colOff>
          <xdr:row>6</xdr:row>
          <xdr:rowOff>114300</xdr:rowOff>
        </xdr:from>
        <xdr:to>
          <xdr:col>0</xdr:col>
          <xdr:colOff>3371850</xdr:colOff>
          <xdr:row>6</xdr:row>
          <xdr:rowOff>1047750</xdr:rowOff>
        </xdr:to>
        <xdr:sp macro="" textlink="">
          <xdr:nvSpPr>
            <xdr:cNvPr id="16393" name="Object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solidFill>
              <a:srgbClr val="FFFFFF" mc:Ignorable="a14" a14:legacySpreadsheetColorIndex="65"/>
            </a:solidFill>
            <a:ln w="9525">
              <a:solidFill>
                <a:srgbClr val="808080" mc:Ignorable="a14" a14:legacySpreadsheetColorIndex="23"/>
              </a:solidFill>
              <a:prstDash val="dash"/>
              <a:miter lim="800000"/>
              <a:headEnd/>
              <a:tailEnd/>
            </a:ln>
          </xdr:spPr>
        </xdr:sp>
        <xdr:clientData/>
      </xdr:twoCellAnchor>
    </mc:Choice>
    <mc:Fallback/>
  </mc:AlternateContent>
  <xdr:twoCellAnchor>
    <xdr:from>
      <xdr:col>1</xdr:col>
      <xdr:colOff>1822450</xdr:colOff>
      <xdr:row>8</xdr:row>
      <xdr:rowOff>76200</xdr:rowOff>
    </xdr:from>
    <xdr:to>
      <xdr:col>1</xdr:col>
      <xdr:colOff>2120900</xdr:colOff>
      <xdr:row>8</xdr:row>
      <xdr:rowOff>488950</xdr:rowOff>
    </xdr:to>
    <xdr:sp macro="" textlink="">
      <xdr:nvSpPr>
        <xdr:cNvPr id="2" name="Arrow: Right 1">
          <a:extLst>
            <a:ext uri="{FF2B5EF4-FFF2-40B4-BE49-F238E27FC236}">
              <a16:creationId xmlns:a16="http://schemas.microsoft.com/office/drawing/2014/main" id="{00000000-0008-0000-0800-000002000000}"/>
            </a:ext>
          </a:extLst>
        </xdr:cNvPr>
        <xdr:cNvSpPr/>
      </xdr:nvSpPr>
      <xdr:spPr>
        <a:xfrm>
          <a:off x="7727950" y="2901950"/>
          <a:ext cx="298450" cy="41275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sbe.net/Documents/ASA-Instructions.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53"/>
  <sheetViews>
    <sheetView showGridLines="0" zoomScale="115" zoomScaleNormal="115" workbookViewId="0">
      <selection activeCell="F16" sqref="F16:H17"/>
    </sheetView>
  </sheetViews>
  <sheetFormatPr defaultColWidth="9.140625" defaultRowHeight="11.25" x14ac:dyDescent="0.2"/>
  <cols>
    <col min="1" max="1" width="1.85546875" style="5" customWidth="1"/>
    <col min="2" max="2" width="32" style="5" customWidth="1"/>
    <col min="3" max="3" width="16.5703125" style="5" customWidth="1"/>
    <col min="4" max="4" width="19.7109375" style="5" customWidth="1"/>
    <col min="5" max="5" width="2.85546875" style="5" customWidth="1"/>
    <col min="6" max="6" width="18.85546875" style="5" customWidth="1"/>
    <col min="7" max="7" width="28.5703125" style="5" customWidth="1"/>
    <col min="8" max="8" width="19.7109375" style="5" customWidth="1"/>
    <col min="9" max="9" width="2.140625" style="5" customWidth="1"/>
    <col min="10" max="10" width="5.42578125" style="5" customWidth="1"/>
    <col min="11" max="11" width="9.140625" style="5"/>
    <col min="12" max="12" width="6.7109375" style="5" customWidth="1"/>
    <col min="13" max="16384" width="9.140625" style="5"/>
  </cols>
  <sheetData>
    <row r="1" spans="1:12" ht="12.75" customHeight="1" x14ac:dyDescent="0.2">
      <c r="A1" s="213" t="s">
        <v>202</v>
      </c>
      <c r="B1" s="214"/>
      <c r="C1" s="214"/>
      <c r="G1" s="405" t="s">
        <v>203</v>
      </c>
      <c r="H1" s="405"/>
    </row>
    <row r="2" spans="1:12" ht="12.75" x14ac:dyDescent="0.2">
      <c r="A2" s="213" t="s">
        <v>106</v>
      </c>
      <c r="B2" s="215"/>
      <c r="C2" s="216"/>
      <c r="D2" s="400" t="s">
        <v>176</v>
      </c>
      <c r="E2" s="400"/>
      <c r="F2" s="400"/>
      <c r="G2" s="405"/>
      <c r="H2" s="405"/>
      <c r="I2" s="17"/>
      <c r="J2" s="17"/>
      <c r="K2" s="17"/>
      <c r="L2" s="17"/>
    </row>
    <row r="3" spans="1:12" ht="17.25" customHeight="1" x14ac:dyDescent="0.2">
      <c r="A3" s="217" t="s">
        <v>105</v>
      </c>
      <c r="B3" s="217"/>
      <c r="C3" s="256"/>
      <c r="D3" s="401" t="s">
        <v>177</v>
      </c>
      <c r="E3" s="401"/>
      <c r="F3" s="401"/>
      <c r="G3" s="405"/>
      <c r="H3" s="405"/>
      <c r="I3" s="17"/>
      <c r="J3" s="17"/>
      <c r="K3" s="17"/>
      <c r="L3" s="17"/>
    </row>
    <row r="4" spans="1:12" ht="10.5" customHeight="1" x14ac:dyDescent="0.25">
      <c r="D4" s="401" t="s">
        <v>178</v>
      </c>
      <c r="E4" s="401"/>
      <c r="F4" s="401"/>
      <c r="G4" s="405"/>
      <c r="H4" s="405"/>
      <c r="K4" s="212"/>
      <c r="L4" s="212"/>
    </row>
    <row r="5" spans="1:12" ht="15" x14ac:dyDescent="0.25">
      <c r="A5" s="382" t="s">
        <v>166</v>
      </c>
      <c r="B5" s="383"/>
      <c r="C5" s="383"/>
      <c r="D5" s="383"/>
      <c r="E5" s="383"/>
      <c r="F5" s="383"/>
      <c r="G5" s="383"/>
      <c r="H5" s="383"/>
      <c r="I5" s="383"/>
      <c r="J5" s="383"/>
      <c r="K5" s="212"/>
      <c r="L5" s="212"/>
    </row>
    <row r="6" spans="1:12" ht="15" x14ac:dyDescent="0.25">
      <c r="A6" s="259"/>
      <c r="B6" s="260"/>
      <c r="D6" s="386">
        <v>44377</v>
      </c>
      <c r="E6" s="387"/>
      <c r="F6" s="387"/>
      <c r="G6" s="261"/>
      <c r="H6" s="260"/>
      <c r="I6" s="260"/>
      <c r="J6" s="260"/>
      <c r="K6" s="212"/>
      <c r="L6" s="212"/>
    </row>
    <row r="7" spans="1:12" ht="13.5" customHeight="1" x14ac:dyDescent="0.2">
      <c r="A7" s="384" t="s">
        <v>108</v>
      </c>
      <c r="B7" s="385"/>
      <c r="C7" s="385"/>
      <c r="D7" s="385"/>
      <c r="E7" s="385"/>
      <c r="F7" s="385"/>
      <c r="G7" s="385"/>
      <c r="H7" s="385"/>
      <c r="I7" s="385"/>
      <c r="J7" s="385"/>
      <c r="K7" s="17"/>
      <c r="L7" s="17"/>
    </row>
    <row r="8" spans="1:12" ht="6.75" customHeight="1" x14ac:dyDescent="0.2">
      <c r="B8" s="17"/>
      <c r="C8" s="17"/>
      <c r="D8" s="17"/>
      <c r="E8" s="17"/>
      <c r="F8" s="17"/>
      <c r="G8" s="17"/>
      <c r="H8" s="17"/>
      <c r="I8" s="17"/>
      <c r="J8" s="17"/>
      <c r="K8" s="17"/>
      <c r="L8" s="17"/>
    </row>
    <row r="9" spans="1:12" ht="12" x14ac:dyDescent="0.2">
      <c r="B9" s="70" t="s">
        <v>156</v>
      </c>
      <c r="C9" s="407" t="s">
        <v>221</v>
      </c>
      <c r="D9" s="407"/>
      <c r="E9" s="407"/>
      <c r="F9" s="407"/>
      <c r="G9" s="333" t="s">
        <v>207</v>
      </c>
      <c r="H9" s="316" t="s">
        <v>175</v>
      </c>
      <c r="I9" s="17"/>
      <c r="J9" s="17"/>
      <c r="K9" s="17"/>
      <c r="L9" s="17"/>
    </row>
    <row r="10" spans="1:12" ht="12.75" x14ac:dyDescent="0.2">
      <c r="B10" s="70" t="s">
        <v>84</v>
      </c>
      <c r="C10" s="403" t="s">
        <v>222</v>
      </c>
      <c r="D10" s="403"/>
      <c r="E10" s="403"/>
      <c r="F10" s="404"/>
      <c r="G10" s="71"/>
      <c r="H10" s="272" t="s">
        <v>172</v>
      </c>
      <c r="I10" s="277"/>
      <c r="J10" s="273"/>
      <c r="K10" s="276"/>
      <c r="L10" s="17"/>
    </row>
    <row r="11" spans="1:12" ht="12.75" x14ac:dyDescent="0.2">
      <c r="B11" s="70" t="s">
        <v>85</v>
      </c>
      <c r="C11" s="388" t="s">
        <v>223</v>
      </c>
      <c r="D11" s="389"/>
      <c r="E11" s="389"/>
      <c r="F11" s="389"/>
      <c r="G11" s="268"/>
      <c r="H11" s="272" t="s">
        <v>173</v>
      </c>
      <c r="I11" s="277"/>
      <c r="J11" s="17"/>
      <c r="K11" s="17"/>
      <c r="L11" s="17"/>
    </row>
    <row r="12" spans="1:12" ht="12.75" x14ac:dyDescent="0.2">
      <c r="B12" s="70" t="s">
        <v>86</v>
      </c>
      <c r="C12" s="388" t="s">
        <v>224</v>
      </c>
      <c r="D12" s="388"/>
      <c r="E12" s="388"/>
      <c r="F12" s="389"/>
      <c r="G12" s="267"/>
      <c r="H12" s="272" t="s">
        <v>174</v>
      </c>
      <c r="I12" s="277"/>
    </row>
    <row r="13" spans="1:12" ht="12.75" x14ac:dyDescent="0.2">
      <c r="A13" s="1"/>
      <c r="B13" s="70" t="s">
        <v>179</v>
      </c>
      <c r="C13" s="388" t="s">
        <v>225</v>
      </c>
      <c r="D13" s="388"/>
      <c r="E13" s="388"/>
      <c r="F13" s="389"/>
      <c r="G13" s="1"/>
      <c r="H13" s="329" t="s">
        <v>204</v>
      </c>
      <c r="I13" s="277" t="s">
        <v>220</v>
      </c>
    </row>
    <row r="14" spans="1:12" ht="4.5" customHeight="1" thickBot="1" x14ac:dyDescent="0.25">
      <c r="A14" s="1"/>
      <c r="B14" s="6"/>
    </row>
    <row r="15" spans="1:12" ht="12.75" thickBot="1" x14ac:dyDescent="0.25">
      <c r="A15" s="1"/>
      <c r="B15" s="59"/>
      <c r="C15" s="51"/>
      <c r="F15" s="325" t="s">
        <v>94</v>
      </c>
      <c r="H15" s="4"/>
      <c r="I15" s="4"/>
    </row>
    <row r="16" spans="1:12" ht="15.75" customHeight="1" thickBot="1" x14ac:dyDescent="0.25">
      <c r="A16" s="406" t="s">
        <v>208</v>
      </c>
      <c r="B16" s="406"/>
      <c r="C16" s="406"/>
      <c r="D16" s="324" t="s">
        <v>187</v>
      </c>
      <c r="E16" s="327" t="s">
        <v>220</v>
      </c>
      <c r="F16" s="394" t="s">
        <v>92</v>
      </c>
      <c r="G16" s="395"/>
      <c r="H16" s="396"/>
      <c r="I16" s="63"/>
      <c r="J16" s="63"/>
      <c r="K16" s="58"/>
    </row>
    <row r="17" spans="1:12" ht="23.25" customHeight="1" thickBot="1" x14ac:dyDescent="0.25">
      <c r="A17" s="406"/>
      <c r="B17" s="406"/>
      <c r="C17" s="406"/>
      <c r="D17" s="323"/>
      <c r="E17" s="7"/>
      <c r="F17" s="397"/>
      <c r="G17" s="398"/>
      <c r="H17" s="399"/>
      <c r="I17" s="8"/>
    </row>
    <row r="18" spans="1:12" ht="3.75" customHeight="1" x14ac:dyDescent="0.2">
      <c r="A18" s="1"/>
      <c r="B18" s="73"/>
      <c r="C18" s="73"/>
      <c r="D18" s="74"/>
      <c r="E18" s="7"/>
      <c r="F18" s="7"/>
      <c r="G18" s="7"/>
      <c r="H18" s="8"/>
      <c r="I18" s="8"/>
    </row>
    <row r="19" spans="1:12" ht="12.75" x14ac:dyDescent="0.2">
      <c r="B19" s="202" t="s">
        <v>76</v>
      </c>
      <c r="C19" s="203"/>
      <c r="D19" s="204" t="s">
        <v>83</v>
      </c>
      <c r="E19" s="9"/>
      <c r="F19" s="392" t="s">
        <v>51</v>
      </c>
      <c r="G19" s="393"/>
      <c r="H19" s="125"/>
      <c r="I19" s="15"/>
    </row>
    <row r="20" spans="1:12" ht="12" x14ac:dyDescent="0.2">
      <c r="B20" s="56" t="s">
        <v>127</v>
      </c>
      <c r="C20" s="57"/>
      <c r="D20" s="125"/>
      <c r="E20" s="10"/>
      <c r="F20" s="68" t="s">
        <v>52</v>
      </c>
      <c r="G20" s="69"/>
      <c r="H20" s="125"/>
      <c r="I20" s="19"/>
    </row>
    <row r="21" spans="1:12" ht="12.75" x14ac:dyDescent="0.2">
      <c r="B21" s="56" t="s">
        <v>69</v>
      </c>
      <c r="C21" s="52"/>
      <c r="D21" s="126"/>
      <c r="E21" s="8"/>
      <c r="F21" s="392" t="s">
        <v>159</v>
      </c>
      <c r="G21" s="393"/>
      <c r="H21" s="127"/>
      <c r="I21" s="20"/>
    </row>
    <row r="22" spans="1:12" ht="13.5" customHeight="1" x14ac:dyDescent="0.2">
      <c r="B22" s="390" t="s">
        <v>128</v>
      </c>
      <c r="C22" s="391"/>
      <c r="D22" s="125"/>
      <c r="E22" s="16"/>
      <c r="F22" s="208" t="s">
        <v>50</v>
      </c>
      <c r="G22" s="209"/>
      <c r="H22" s="210"/>
      <c r="I22" s="20"/>
    </row>
    <row r="23" spans="1:12" ht="12.75" x14ac:dyDescent="0.2">
      <c r="B23" s="390" t="s">
        <v>129</v>
      </c>
      <c r="C23" s="391"/>
      <c r="D23" s="125"/>
      <c r="F23" s="11" t="s">
        <v>53</v>
      </c>
      <c r="G23" s="62"/>
      <c r="H23" s="125">
        <v>109</v>
      </c>
      <c r="I23" s="1"/>
      <c r="L23" s="21"/>
    </row>
    <row r="24" spans="1:12" ht="12" x14ac:dyDescent="0.2">
      <c r="B24" s="56" t="s">
        <v>130</v>
      </c>
      <c r="C24" s="57"/>
      <c r="D24" s="125">
        <v>1924744</v>
      </c>
      <c r="E24" s="1"/>
      <c r="F24" s="12" t="s">
        <v>54</v>
      </c>
      <c r="G24" s="66"/>
      <c r="H24" s="125">
        <v>4</v>
      </c>
      <c r="I24" s="1"/>
      <c r="L24" s="21"/>
    </row>
    <row r="25" spans="1:12" ht="12" x14ac:dyDescent="0.2">
      <c r="B25" s="56" t="s">
        <v>75</v>
      </c>
      <c r="C25" s="57"/>
      <c r="D25" s="125"/>
      <c r="E25" s="1"/>
      <c r="F25" s="208" t="s">
        <v>49</v>
      </c>
      <c r="G25" s="209"/>
      <c r="H25" s="210"/>
      <c r="I25" s="1"/>
      <c r="L25" s="21"/>
    </row>
    <row r="26" spans="1:12" ht="12.75" thickBot="1" x14ac:dyDescent="0.25">
      <c r="B26" s="147" t="s">
        <v>109</v>
      </c>
      <c r="C26" s="148"/>
      <c r="D26" s="149">
        <f>SUM(D20:D25)</f>
        <v>1924744</v>
      </c>
      <c r="E26" s="13"/>
      <c r="F26" s="11" t="s">
        <v>53</v>
      </c>
      <c r="G26" s="62"/>
      <c r="H26" s="125">
        <v>67</v>
      </c>
    </row>
    <row r="27" spans="1:12" ht="14.1" customHeight="1" thickTop="1" thickBot="1" x14ac:dyDescent="0.25">
      <c r="F27" s="12" t="s">
        <v>54</v>
      </c>
      <c r="G27" s="66"/>
      <c r="H27" s="125">
        <v>6</v>
      </c>
      <c r="I27" s="1"/>
      <c r="J27" s="16"/>
      <c r="K27" s="109"/>
    </row>
    <row r="28" spans="1:12" ht="13.5" customHeight="1" thickTop="1" x14ac:dyDescent="0.2">
      <c r="B28" s="205" t="s">
        <v>93</v>
      </c>
      <c r="C28" s="206"/>
      <c r="D28" s="207"/>
      <c r="E28" s="13"/>
      <c r="F28" s="208" t="s">
        <v>98</v>
      </c>
      <c r="G28" s="209"/>
      <c r="H28" s="211"/>
      <c r="I28" s="1"/>
      <c r="J28" s="64"/>
      <c r="K28" s="18"/>
    </row>
    <row r="29" spans="1:12" ht="12" x14ac:dyDescent="0.2">
      <c r="B29" s="11" t="s">
        <v>55</v>
      </c>
      <c r="C29" s="62"/>
      <c r="D29" s="128"/>
      <c r="F29" s="11" t="s">
        <v>2</v>
      </c>
      <c r="G29" s="62"/>
      <c r="H29" s="328"/>
      <c r="I29" s="3"/>
      <c r="J29" s="75"/>
      <c r="K29" s="18"/>
    </row>
    <row r="30" spans="1:12" ht="14.1" customHeight="1" x14ac:dyDescent="0.2">
      <c r="B30" s="11" t="s">
        <v>56</v>
      </c>
      <c r="C30" s="62"/>
      <c r="D30" s="128"/>
      <c r="F30" s="2" t="s">
        <v>41</v>
      </c>
      <c r="G30" s="2"/>
      <c r="H30" s="328"/>
      <c r="I30" s="3"/>
      <c r="J30" s="1"/>
      <c r="K30" s="18"/>
    </row>
    <row r="31" spans="1:12" ht="12" x14ac:dyDescent="0.2">
      <c r="B31" s="11" t="s">
        <v>57</v>
      </c>
      <c r="C31" s="62"/>
      <c r="D31" s="128"/>
      <c r="F31" s="65" t="s">
        <v>160</v>
      </c>
      <c r="G31" s="67"/>
      <c r="H31" s="328"/>
      <c r="I31" s="1"/>
      <c r="J31" s="1"/>
      <c r="K31" s="77"/>
    </row>
    <row r="32" spans="1:12" ht="12" x14ac:dyDescent="0.2">
      <c r="B32" s="11" t="s">
        <v>58</v>
      </c>
      <c r="C32" s="62"/>
      <c r="D32" s="128"/>
      <c r="F32" s="11" t="s">
        <v>3</v>
      </c>
      <c r="G32" s="62"/>
      <c r="H32" s="328"/>
      <c r="I32" s="22"/>
      <c r="J32" s="1"/>
      <c r="K32" s="76"/>
    </row>
    <row r="33" spans="2:12" ht="12" x14ac:dyDescent="0.2">
      <c r="B33" s="11" t="s">
        <v>59</v>
      </c>
      <c r="C33" s="62"/>
      <c r="D33" s="128"/>
      <c r="F33" s="11" t="s">
        <v>43</v>
      </c>
      <c r="G33" s="62"/>
      <c r="H33" s="328"/>
      <c r="I33" s="3"/>
      <c r="J33" s="1"/>
      <c r="K33" s="76"/>
    </row>
    <row r="34" spans="2:12" ht="12" x14ac:dyDescent="0.2">
      <c r="B34" s="11" t="s">
        <v>60</v>
      </c>
      <c r="C34" s="62"/>
      <c r="D34" s="128"/>
      <c r="F34" s="11" t="s">
        <v>44</v>
      </c>
      <c r="G34" s="62"/>
      <c r="H34" s="328"/>
      <c r="I34" s="3"/>
      <c r="J34" s="1"/>
      <c r="K34" s="76"/>
    </row>
    <row r="35" spans="2:12" ht="14.1" customHeight="1" x14ac:dyDescent="0.2">
      <c r="B35" s="11" t="s">
        <v>61</v>
      </c>
      <c r="C35" s="62"/>
      <c r="D35" s="128"/>
      <c r="F35" s="11" t="s">
        <v>42</v>
      </c>
      <c r="G35" s="62"/>
      <c r="H35" s="328"/>
      <c r="I35" s="3"/>
      <c r="J35" s="1"/>
      <c r="K35" s="1"/>
    </row>
    <row r="36" spans="2:12" ht="12" x14ac:dyDescent="0.2">
      <c r="B36" s="11" t="s">
        <v>62</v>
      </c>
      <c r="C36" s="62"/>
      <c r="D36" s="128"/>
      <c r="F36" s="2" t="s">
        <v>45</v>
      </c>
      <c r="G36" s="2"/>
      <c r="H36" s="328"/>
      <c r="I36" s="22"/>
      <c r="J36" s="64"/>
    </row>
    <row r="37" spans="2:12" ht="12" x14ac:dyDescent="0.2">
      <c r="B37" s="11" t="s">
        <v>63</v>
      </c>
      <c r="C37" s="62"/>
      <c r="D37" s="128"/>
      <c r="F37" s="65" t="s">
        <v>4</v>
      </c>
      <c r="G37" s="67"/>
      <c r="H37" s="328"/>
      <c r="I37" s="3"/>
      <c r="J37" s="75"/>
      <c r="K37" s="23"/>
    </row>
    <row r="38" spans="2:12" ht="12" x14ac:dyDescent="0.2">
      <c r="B38" s="11" t="s">
        <v>64</v>
      </c>
      <c r="C38" s="62"/>
      <c r="D38" s="128"/>
      <c r="F38" s="11" t="s">
        <v>157</v>
      </c>
      <c r="G38" s="62"/>
      <c r="H38" s="328"/>
      <c r="I38" s="3"/>
      <c r="J38" s="1"/>
      <c r="K38" s="18"/>
    </row>
    <row r="39" spans="2:12" ht="12" x14ac:dyDescent="0.2">
      <c r="B39" s="11" t="s">
        <v>218</v>
      </c>
      <c r="C39" s="62"/>
      <c r="D39" s="128"/>
      <c r="F39" s="11" t="s">
        <v>46</v>
      </c>
      <c r="G39" s="62"/>
      <c r="H39" s="328"/>
      <c r="I39" s="1"/>
      <c r="J39" s="1"/>
      <c r="K39" s="18"/>
    </row>
    <row r="40" spans="2:12" ht="12" x14ac:dyDescent="0.2">
      <c r="B40" s="139" t="s">
        <v>110</v>
      </c>
      <c r="C40" s="140"/>
      <c r="D40" s="129">
        <f>SUM(D29:D39)</f>
        <v>0</v>
      </c>
      <c r="F40" s="11" t="s">
        <v>5</v>
      </c>
      <c r="G40" s="62"/>
      <c r="H40" s="328"/>
      <c r="I40" s="22"/>
      <c r="J40" s="1"/>
      <c r="K40" s="77"/>
    </row>
    <row r="41" spans="2:12" ht="12" x14ac:dyDescent="0.2">
      <c r="B41" s="60" t="s">
        <v>65</v>
      </c>
      <c r="C41" s="53"/>
      <c r="D41" s="128"/>
      <c r="F41" s="65" t="s">
        <v>6</v>
      </c>
      <c r="G41" s="67"/>
      <c r="H41" s="328"/>
      <c r="I41" s="1"/>
      <c r="J41" s="1"/>
      <c r="K41" s="76"/>
    </row>
    <row r="42" spans="2:12" ht="12" x14ac:dyDescent="0.2">
      <c r="B42" s="60" t="s">
        <v>66</v>
      </c>
      <c r="C42" s="53"/>
      <c r="D42" s="128"/>
      <c r="F42" s="11" t="s">
        <v>6</v>
      </c>
      <c r="G42" s="62"/>
      <c r="H42" s="328"/>
      <c r="I42" s="24"/>
      <c r="J42" s="1"/>
      <c r="K42" s="76"/>
    </row>
    <row r="43" spans="2:12" ht="12.75" x14ac:dyDescent="0.2">
      <c r="B43" s="60" t="s">
        <v>67</v>
      </c>
      <c r="C43" s="53"/>
      <c r="D43" s="128"/>
      <c r="F43" s="265" t="s">
        <v>158</v>
      </c>
      <c r="G43" s="266"/>
      <c r="H43" s="130"/>
      <c r="I43" s="14"/>
      <c r="J43" s="1"/>
      <c r="K43" s="76"/>
      <c r="L43" s="18"/>
    </row>
    <row r="44" spans="2:12" ht="12.75" x14ac:dyDescent="0.2">
      <c r="B44" s="61" t="s">
        <v>68</v>
      </c>
      <c r="C44" s="54"/>
      <c r="D44" s="128"/>
      <c r="F44" s="265" t="s">
        <v>70</v>
      </c>
      <c r="G44" s="266"/>
      <c r="H44" s="275" t="e">
        <f>(H43/H21)</f>
        <v>#DIV/0!</v>
      </c>
      <c r="I44" s="24"/>
      <c r="J44" s="86" t="str">
        <f>MID(C10,10,1)</f>
        <v>5</v>
      </c>
      <c r="K44" s="1"/>
      <c r="L44" s="18"/>
    </row>
    <row r="45" spans="2:12" ht="12.75" x14ac:dyDescent="0.2">
      <c r="B45" s="60" t="s">
        <v>219</v>
      </c>
      <c r="C45" s="53"/>
      <c r="D45" s="128"/>
      <c r="F45" s="317" t="s">
        <v>180</v>
      </c>
      <c r="G45" s="274"/>
      <c r="H45" s="315" t="str">
        <f>IF(I10="x",H43*0.069,IF(I11="x",H43*0.069,IF(I12="x",H43*0.138,IF(I13="x","Not applicable","Please Check District Type"))))</f>
        <v>Not applicable</v>
      </c>
      <c r="I45" s="25"/>
      <c r="J45" s="86">
        <f>IF(J44="2",(H43*1.38),(H43*0.069))</f>
        <v>0</v>
      </c>
    </row>
    <row r="46" spans="2:12" ht="13.5" thickBot="1" x14ac:dyDescent="0.25">
      <c r="B46" s="141" t="s">
        <v>111</v>
      </c>
      <c r="C46" s="142"/>
      <c r="D46" s="143">
        <f>SUM(D41:D45)</f>
        <v>0</v>
      </c>
      <c r="F46" s="380" t="s">
        <v>190</v>
      </c>
      <c r="G46" s="402"/>
      <c r="H46" s="130"/>
      <c r="J46" s="87"/>
    </row>
    <row r="47" spans="2:12" ht="14.25" thickTop="1" thickBot="1" x14ac:dyDescent="0.25">
      <c r="B47" s="144" t="s">
        <v>112</v>
      </c>
      <c r="C47" s="145"/>
      <c r="D47" s="146">
        <f>SUM(D40,D46)</f>
        <v>0</v>
      </c>
      <c r="F47" s="380" t="s">
        <v>181</v>
      </c>
      <c r="G47" s="381"/>
      <c r="H47" s="278" t="str">
        <f>IF(I13="x","Not Applicable",(H46/H45))</f>
        <v>Not Applicable</v>
      </c>
      <c r="I47" s="26"/>
      <c r="L47" s="26"/>
    </row>
    <row r="48" spans="2:12" ht="12" thickTop="1" x14ac:dyDescent="0.2">
      <c r="C48" s="55"/>
    </row>
    <row r="49" spans="2:12" ht="9.6" customHeight="1" x14ac:dyDescent="0.2">
      <c r="B49" s="55" t="s">
        <v>189</v>
      </c>
      <c r="I49" s="27"/>
      <c r="L49" s="27"/>
    </row>
    <row r="50" spans="2:12" ht="10.35" customHeight="1" x14ac:dyDescent="0.2">
      <c r="B50" s="236"/>
    </row>
    <row r="51" spans="2:12" ht="9.9499999999999993" customHeight="1" x14ac:dyDescent="0.2"/>
    <row r="52" spans="2:12" ht="9.9499999999999993" customHeight="1" x14ac:dyDescent="0.2"/>
    <row r="53" spans="2:12" ht="17.25" customHeight="1" x14ac:dyDescent="0.2"/>
  </sheetData>
  <sheetProtection algorithmName="SHA-512" hashValue="yzX540/CDayDfyMj3n5AxGeTeaDaMCKcyNf0q2dRyrcMFVmlpRxH/5WnwuDQobG0hbG4tvdY/uRhI7bLfNNOLw==" saltValue="weXbqnJGOal+aQv3+bKG5w==" spinCount="100000" sheet="1" objects="1" scenarios="1"/>
  <mergeCells count="21">
    <mergeCell ref="D2:F2"/>
    <mergeCell ref="D3:F3"/>
    <mergeCell ref="D4:F4"/>
    <mergeCell ref="F46:G46"/>
    <mergeCell ref="C11:F11"/>
    <mergeCell ref="C10:F10"/>
    <mergeCell ref="B23:C23"/>
    <mergeCell ref="G1:H4"/>
    <mergeCell ref="A16:C17"/>
    <mergeCell ref="C9:D9"/>
    <mergeCell ref="E9:F9"/>
    <mergeCell ref="F47:G47"/>
    <mergeCell ref="A5:J5"/>
    <mergeCell ref="A7:J7"/>
    <mergeCell ref="D6:F6"/>
    <mergeCell ref="C12:F12"/>
    <mergeCell ref="C13:F13"/>
    <mergeCell ref="B22:C22"/>
    <mergeCell ref="F21:G21"/>
    <mergeCell ref="F19:G19"/>
    <mergeCell ref="F16:H17"/>
  </mergeCells>
  <phoneticPr fontId="2" type="noConversion"/>
  <hyperlinks>
    <hyperlink ref="G9" r:id="rId1" xr:uid="{00000000-0004-0000-0000-000000000000}"/>
  </hyperlinks>
  <printOptions headings="1"/>
  <pageMargins left="0.35" right="0.25" top="0.43" bottom="0.21" header="0.22" footer="0.17"/>
  <pageSetup scale="88" orientation="landscape" useFirstPageNumber="1" r:id="rId2"/>
  <headerFooter alignWithMargins="0">
    <oddHeader>&amp;L&amp;8Page &amp;P&amp;R&amp;8Page &amp;P</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45"/>
  <sheetViews>
    <sheetView showGridLines="0" workbookViewId="0">
      <pane ySplit="5" topLeftCell="A6" activePane="bottomLeft" state="frozenSplit"/>
      <selection sqref="A1:B1"/>
      <selection pane="bottomLeft" activeCell="A45" sqref="A45"/>
    </sheetView>
  </sheetViews>
  <sheetFormatPr defaultColWidth="8.7109375" defaultRowHeight="11.25" x14ac:dyDescent="0.2"/>
  <cols>
    <col min="1" max="1" width="32.7109375" style="30" customWidth="1"/>
    <col min="2" max="2" width="4.5703125" style="30" customWidth="1"/>
    <col min="3" max="9" width="13.7109375" style="30" customWidth="1"/>
    <col min="10" max="11" width="13.7109375" style="50" customWidth="1"/>
    <col min="12" max="12" width="3.28515625" style="30" customWidth="1"/>
    <col min="13" max="13" width="4.42578125" style="30" customWidth="1"/>
    <col min="14" max="14" width="6.28515625" style="30" customWidth="1"/>
    <col min="15" max="16384" width="8.7109375" style="30"/>
  </cols>
  <sheetData>
    <row r="1" spans="1:11" ht="12" x14ac:dyDescent="0.2">
      <c r="A1" s="400" t="s">
        <v>169</v>
      </c>
      <c r="B1" s="400"/>
      <c r="C1" s="400"/>
      <c r="D1" s="400"/>
      <c r="E1" s="400"/>
      <c r="F1" s="400"/>
      <c r="G1" s="400"/>
      <c r="H1" s="400"/>
      <c r="I1" s="400"/>
      <c r="J1" s="400"/>
      <c r="K1" s="400"/>
    </row>
    <row r="2" spans="1:11" ht="12" x14ac:dyDescent="0.2">
      <c r="A2" s="408" t="s">
        <v>191</v>
      </c>
      <c r="B2" s="408"/>
      <c r="C2" s="408"/>
      <c r="D2" s="408"/>
      <c r="E2" s="408"/>
      <c r="F2" s="408"/>
      <c r="G2" s="408"/>
      <c r="H2" s="408"/>
      <c r="I2" s="408"/>
      <c r="J2" s="408"/>
      <c r="K2" s="408"/>
    </row>
    <row r="3" spans="1:11" ht="12" x14ac:dyDescent="0.2">
      <c r="A3" s="255"/>
      <c r="B3" s="255"/>
      <c r="C3" s="255"/>
      <c r="D3" s="255"/>
      <c r="E3" s="255"/>
      <c r="F3" s="255"/>
      <c r="G3" s="255"/>
      <c r="H3" s="255"/>
      <c r="I3" s="255"/>
      <c r="J3" s="255"/>
      <c r="K3" s="255"/>
    </row>
    <row r="4" spans="1:11" ht="11.45" customHeight="1" x14ac:dyDescent="0.2">
      <c r="A4" s="28"/>
      <c r="B4" s="244"/>
      <c r="C4" s="245" t="s">
        <v>28</v>
      </c>
      <c r="D4" s="245" t="s">
        <v>29</v>
      </c>
      <c r="E4" s="245" t="s">
        <v>30</v>
      </c>
      <c r="F4" s="245" t="s">
        <v>31</v>
      </c>
      <c r="G4" s="245" t="s">
        <v>32</v>
      </c>
      <c r="H4" s="245" t="s">
        <v>33</v>
      </c>
      <c r="I4" s="245" t="s">
        <v>34</v>
      </c>
      <c r="J4" s="245" t="s">
        <v>35</v>
      </c>
      <c r="K4" s="245" t="s">
        <v>36</v>
      </c>
    </row>
    <row r="5" spans="1:11" ht="33.75" x14ac:dyDescent="0.2">
      <c r="A5" s="249" t="s">
        <v>1</v>
      </c>
      <c r="B5" s="246" t="s">
        <v>148</v>
      </c>
      <c r="C5" s="247" t="s">
        <v>8</v>
      </c>
      <c r="D5" s="248" t="s">
        <v>48</v>
      </c>
      <c r="E5" s="247" t="s">
        <v>131</v>
      </c>
      <c r="F5" s="247" t="s">
        <v>9</v>
      </c>
      <c r="G5" s="248" t="s">
        <v>38</v>
      </c>
      <c r="H5" s="248" t="s">
        <v>132</v>
      </c>
      <c r="I5" s="247" t="s">
        <v>39</v>
      </c>
      <c r="J5" s="247" t="s">
        <v>133</v>
      </c>
      <c r="K5" s="248" t="s">
        <v>40</v>
      </c>
    </row>
    <row r="6" spans="1:11" s="33" customFormat="1" ht="13.5" customHeight="1" x14ac:dyDescent="0.2">
      <c r="A6" s="177" t="s">
        <v>27</v>
      </c>
      <c r="B6" s="178"/>
      <c r="C6" s="31"/>
      <c r="D6" s="32"/>
      <c r="E6" s="32"/>
      <c r="F6" s="32"/>
      <c r="G6" s="32"/>
      <c r="H6" s="32"/>
      <c r="I6" s="32"/>
      <c r="J6" s="32"/>
      <c r="K6" s="32"/>
    </row>
    <row r="7" spans="1:11" s="36" customFormat="1" ht="13.9" customHeight="1" x14ac:dyDescent="0.2">
      <c r="A7" s="34" t="s">
        <v>134</v>
      </c>
      <c r="B7" s="35" t="s">
        <v>0</v>
      </c>
      <c r="C7" s="110">
        <v>7202242</v>
      </c>
      <c r="D7" s="110"/>
      <c r="E7" s="110"/>
      <c r="F7" s="110"/>
      <c r="G7" s="110"/>
      <c r="H7" s="110"/>
      <c r="I7" s="110"/>
      <c r="J7" s="110"/>
      <c r="K7" s="110"/>
    </row>
    <row r="8" spans="1:11" s="36" customFormat="1" ht="12" x14ac:dyDescent="0.2">
      <c r="A8" s="34" t="s">
        <v>13</v>
      </c>
      <c r="B8" s="40">
        <v>120</v>
      </c>
      <c r="C8" s="110"/>
      <c r="D8" s="110"/>
      <c r="E8" s="110"/>
      <c r="F8" s="110"/>
      <c r="G8" s="110"/>
      <c r="H8" s="110"/>
      <c r="I8" s="110"/>
      <c r="J8" s="110"/>
      <c r="K8" s="110"/>
    </row>
    <row r="9" spans="1:11" s="36" customFormat="1" ht="12" x14ac:dyDescent="0.2">
      <c r="A9" s="37" t="s">
        <v>120</v>
      </c>
      <c r="B9" s="38">
        <v>130</v>
      </c>
      <c r="C9" s="110">
        <v>0</v>
      </c>
      <c r="D9" s="110"/>
      <c r="E9" s="110"/>
      <c r="F9" s="110"/>
      <c r="G9" s="110"/>
      <c r="H9" s="110"/>
      <c r="I9" s="110"/>
      <c r="J9" s="110"/>
      <c r="K9" s="110"/>
    </row>
    <row r="10" spans="1:11" s="36" customFormat="1" ht="12" x14ac:dyDescent="0.2">
      <c r="A10" s="37" t="s">
        <v>135</v>
      </c>
      <c r="B10" s="38">
        <v>140</v>
      </c>
      <c r="C10" s="110">
        <v>0</v>
      </c>
      <c r="D10" s="110"/>
      <c r="E10" s="110"/>
      <c r="F10" s="110"/>
      <c r="G10" s="110"/>
      <c r="H10" s="110"/>
      <c r="I10" s="110"/>
      <c r="J10" s="110"/>
      <c r="K10" s="110"/>
    </row>
    <row r="11" spans="1:11" s="36" customFormat="1" ht="12" x14ac:dyDescent="0.2">
      <c r="A11" s="37" t="s">
        <v>136</v>
      </c>
      <c r="B11" s="38">
        <v>150</v>
      </c>
      <c r="C11" s="110">
        <v>1979075</v>
      </c>
      <c r="D11" s="110"/>
      <c r="E11" s="110"/>
      <c r="F11" s="110"/>
      <c r="G11" s="110"/>
      <c r="H11" s="110"/>
      <c r="I11" s="110"/>
      <c r="J11" s="110"/>
      <c r="K11" s="110"/>
    </row>
    <row r="12" spans="1:11" ht="12" x14ac:dyDescent="0.2">
      <c r="A12" s="39" t="s">
        <v>137</v>
      </c>
      <c r="B12" s="38">
        <v>160</v>
      </c>
      <c r="C12" s="110">
        <v>0</v>
      </c>
      <c r="D12" s="110"/>
      <c r="E12" s="110"/>
      <c r="F12" s="110"/>
      <c r="G12" s="110"/>
      <c r="H12" s="110"/>
      <c r="I12" s="110"/>
      <c r="J12" s="110"/>
      <c r="K12" s="110"/>
    </row>
    <row r="13" spans="1:11" ht="12" x14ac:dyDescent="0.2">
      <c r="A13" s="37" t="s">
        <v>12</v>
      </c>
      <c r="B13" s="40">
        <v>170</v>
      </c>
      <c r="C13" s="110">
        <v>0</v>
      </c>
      <c r="D13" s="110"/>
      <c r="E13" s="110"/>
      <c r="F13" s="110"/>
      <c r="G13" s="110"/>
      <c r="H13" s="110"/>
      <c r="I13" s="110"/>
      <c r="J13" s="110"/>
      <c r="K13" s="110"/>
    </row>
    <row r="14" spans="1:11" ht="12" x14ac:dyDescent="0.2">
      <c r="A14" s="41" t="s">
        <v>138</v>
      </c>
      <c r="B14" s="40">
        <v>180</v>
      </c>
      <c r="C14" s="110">
        <v>0</v>
      </c>
      <c r="D14" s="110"/>
      <c r="E14" s="110"/>
      <c r="F14" s="110"/>
      <c r="G14" s="110"/>
      <c r="H14" s="110"/>
      <c r="I14" s="110"/>
      <c r="J14" s="110"/>
      <c r="K14" s="110"/>
    </row>
    <row r="15" spans="1:11" ht="12" x14ac:dyDescent="0.2">
      <c r="A15" s="41" t="s">
        <v>14</v>
      </c>
      <c r="B15" s="40">
        <v>190</v>
      </c>
      <c r="C15" s="110">
        <v>0</v>
      </c>
      <c r="D15" s="110"/>
      <c r="E15" s="110"/>
      <c r="F15" s="110"/>
      <c r="G15" s="110"/>
      <c r="H15" s="110"/>
      <c r="I15" s="110"/>
      <c r="J15" s="110"/>
      <c r="K15" s="110"/>
    </row>
    <row r="16" spans="1:11" ht="12.75" thickBot="1" x14ac:dyDescent="0.25">
      <c r="A16" s="240" t="s">
        <v>113</v>
      </c>
      <c r="B16" s="150"/>
      <c r="C16" s="111">
        <f t="shared" ref="C16:K16" si="0">SUM(C7:C15)</f>
        <v>9181317</v>
      </c>
      <c r="D16" s="111">
        <f t="shared" si="0"/>
        <v>0</v>
      </c>
      <c r="E16" s="111">
        <f t="shared" si="0"/>
        <v>0</v>
      </c>
      <c r="F16" s="111">
        <f t="shared" si="0"/>
        <v>0</v>
      </c>
      <c r="G16" s="111">
        <f t="shared" si="0"/>
        <v>0</v>
      </c>
      <c r="H16" s="111">
        <f t="shared" si="0"/>
        <v>0</v>
      </c>
      <c r="I16" s="111">
        <f t="shared" si="0"/>
        <v>0</v>
      </c>
      <c r="J16" s="111">
        <f t="shared" si="0"/>
        <v>0</v>
      </c>
      <c r="K16" s="111">
        <f t="shared" si="0"/>
        <v>0</v>
      </c>
    </row>
    <row r="17" spans="1:11" ht="13.5" customHeight="1" thickTop="1" x14ac:dyDescent="0.2">
      <c r="A17" s="179" t="s">
        <v>26</v>
      </c>
      <c r="B17" s="180"/>
      <c r="C17" s="112"/>
      <c r="D17" s="112"/>
      <c r="E17" s="112"/>
      <c r="F17" s="112"/>
      <c r="G17" s="112"/>
      <c r="H17" s="112"/>
      <c r="I17" s="112"/>
      <c r="J17" s="113"/>
      <c r="K17" s="112"/>
    </row>
    <row r="18" spans="1:11" ht="12" x14ac:dyDescent="0.2">
      <c r="A18" s="42" t="s">
        <v>139</v>
      </c>
      <c r="B18" s="40">
        <v>410</v>
      </c>
      <c r="C18" s="110">
        <v>0</v>
      </c>
      <c r="D18" s="110"/>
      <c r="E18" s="110"/>
      <c r="F18" s="110"/>
      <c r="G18" s="110"/>
      <c r="H18" s="110"/>
      <c r="I18" s="113"/>
      <c r="J18" s="110"/>
      <c r="K18" s="110"/>
    </row>
    <row r="19" spans="1:11" ht="12" x14ac:dyDescent="0.2">
      <c r="A19" s="43" t="s">
        <v>140</v>
      </c>
      <c r="B19" s="44">
        <v>420</v>
      </c>
      <c r="C19" s="110"/>
      <c r="D19" s="110"/>
      <c r="E19" s="110"/>
      <c r="F19" s="110"/>
      <c r="G19" s="110"/>
      <c r="H19" s="110"/>
      <c r="I19" s="110"/>
      <c r="J19" s="110"/>
      <c r="K19" s="110"/>
    </row>
    <row r="20" spans="1:11" ht="12" x14ac:dyDescent="0.2">
      <c r="A20" s="43" t="s">
        <v>142</v>
      </c>
      <c r="B20" s="44">
        <v>430</v>
      </c>
      <c r="C20" s="110">
        <v>3927927</v>
      </c>
      <c r="D20" s="110"/>
      <c r="E20" s="110"/>
      <c r="F20" s="110"/>
      <c r="G20" s="110"/>
      <c r="H20" s="110"/>
      <c r="I20" s="110"/>
      <c r="J20" s="110"/>
      <c r="K20" s="110"/>
    </row>
    <row r="21" spans="1:11" ht="12" x14ac:dyDescent="0.2">
      <c r="A21" s="43" t="s">
        <v>141</v>
      </c>
      <c r="B21" s="44">
        <v>440</v>
      </c>
      <c r="C21" s="110">
        <v>0</v>
      </c>
      <c r="D21" s="110"/>
      <c r="E21" s="110"/>
      <c r="F21" s="110"/>
      <c r="G21" s="110"/>
      <c r="H21" s="110"/>
      <c r="I21" s="110"/>
      <c r="J21" s="110"/>
      <c r="K21" s="110"/>
    </row>
    <row r="22" spans="1:11" ht="12" x14ac:dyDescent="0.2">
      <c r="A22" s="43" t="s">
        <v>143</v>
      </c>
      <c r="B22" s="44">
        <v>460</v>
      </c>
      <c r="C22" s="110">
        <v>0</v>
      </c>
      <c r="D22" s="110"/>
      <c r="E22" s="110"/>
      <c r="F22" s="110"/>
      <c r="G22" s="110"/>
      <c r="H22" s="110"/>
      <c r="I22" s="110"/>
      <c r="J22" s="110"/>
      <c r="K22" s="110"/>
    </row>
    <row r="23" spans="1:11" ht="12" x14ac:dyDescent="0.2">
      <c r="A23" s="45" t="s">
        <v>144</v>
      </c>
      <c r="B23" s="44">
        <v>470</v>
      </c>
      <c r="C23" s="110">
        <v>1278330</v>
      </c>
      <c r="D23" s="110"/>
      <c r="E23" s="110"/>
      <c r="F23" s="110"/>
      <c r="G23" s="110"/>
      <c r="H23" s="110"/>
      <c r="I23" s="110"/>
      <c r="J23" s="110"/>
      <c r="K23" s="110"/>
    </row>
    <row r="24" spans="1:11" ht="12" x14ac:dyDescent="0.2">
      <c r="A24" s="46" t="s">
        <v>145</v>
      </c>
      <c r="B24" s="47">
        <v>480</v>
      </c>
      <c r="C24" s="110">
        <v>914912</v>
      </c>
      <c r="D24" s="110"/>
      <c r="E24" s="110"/>
      <c r="F24" s="110"/>
      <c r="G24" s="110"/>
      <c r="H24" s="110"/>
      <c r="I24" s="110"/>
      <c r="J24" s="110"/>
      <c r="K24" s="110"/>
    </row>
    <row r="25" spans="1:11" ht="12" x14ac:dyDescent="0.2">
      <c r="A25" s="46" t="s">
        <v>146</v>
      </c>
      <c r="B25" s="47">
        <v>490</v>
      </c>
      <c r="C25" s="110">
        <v>1242326</v>
      </c>
      <c r="D25" s="110"/>
      <c r="E25" s="110"/>
      <c r="F25" s="110"/>
      <c r="G25" s="110"/>
      <c r="H25" s="110"/>
      <c r="I25" s="110"/>
      <c r="J25" s="110"/>
      <c r="K25" s="110"/>
    </row>
    <row r="26" spans="1:11" ht="12" x14ac:dyDescent="0.2">
      <c r="A26" s="46" t="s">
        <v>37</v>
      </c>
      <c r="B26" s="47">
        <v>493</v>
      </c>
      <c r="C26" s="110"/>
      <c r="D26" s="110"/>
      <c r="E26" s="110"/>
      <c r="F26" s="110"/>
      <c r="G26" s="110"/>
      <c r="H26" s="110"/>
      <c r="I26" s="110"/>
      <c r="J26" s="110"/>
      <c r="K26" s="110"/>
    </row>
    <row r="27" spans="1:11" ht="12" x14ac:dyDescent="0.2">
      <c r="A27" s="241" t="s">
        <v>147</v>
      </c>
      <c r="B27" s="237"/>
      <c r="C27" s="243">
        <f>SUM(C18:C26)</f>
        <v>7363495</v>
      </c>
      <c r="D27" s="243">
        <f t="shared" ref="D27:K27" si="1">SUM(D18:D26)</f>
        <v>0</v>
      </c>
      <c r="E27" s="243">
        <f t="shared" si="1"/>
        <v>0</v>
      </c>
      <c r="F27" s="243">
        <f t="shared" si="1"/>
        <v>0</v>
      </c>
      <c r="G27" s="243">
        <f t="shared" si="1"/>
        <v>0</v>
      </c>
      <c r="H27" s="243">
        <f t="shared" si="1"/>
        <v>0</v>
      </c>
      <c r="I27" s="243">
        <f t="shared" si="1"/>
        <v>0</v>
      </c>
      <c r="J27" s="243">
        <f t="shared" si="1"/>
        <v>0</v>
      </c>
      <c r="K27" s="243">
        <f t="shared" si="1"/>
        <v>0</v>
      </c>
    </row>
    <row r="28" spans="1:11" ht="13.5" customHeight="1" x14ac:dyDescent="0.2">
      <c r="A28" s="181" t="s">
        <v>15</v>
      </c>
      <c r="B28" s="182"/>
      <c r="C28" s="112"/>
      <c r="D28" s="113"/>
      <c r="E28" s="113"/>
      <c r="F28" s="113"/>
      <c r="G28" s="113"/>
      <c r="H28" s="113"/>
      <c r="I28" s="113"/>
      <c r="J28" s="113"/>
      <c r="K28" s="113"/>
    </row>
    <row r="29" spans="1:11" ht="12" x14ac:dyDescent="0.2">
      <c r="A29" s="43" t="s">
        <v>168</v>
      </c>
      <c r="B29" s="44">
        <v>511</v>
      </c>
      <c r="C29" s="251"/>
      <c r="D29" s="251"/>
      <c r="E29" s="251"/>
      <c r="F29" s="251"/>
      <c r="G29" s="251"/>
      <c r="H29" s="251"/>
      <c r="I29" s="113"/>
      <c r="J29" s="263"/>
      <c r="K29" s="263"/>
    </row>
    <row r="30" spans="1:11" ht="13.9" customHeight="1" thickBot="1" x14ac:dyDescent="0.25">
      <c r="A30" s="242" t="s">
        <v>114</v>
      </c>
      <c r="B30" s="153"/>
      <c r="C30" s="111">
        <f t="shared" ref="C30:H30" si="2">SUM(C27:C29)</f>
        <v>7363495</v>
      </c>
      <c r="D30" s="111">
        <f t="shared" si="2"/>
        <v>0</v>
      </c>
      <c r="E30" s="111">
        <f t="shared" si="2"/>
        <v>0</v>
      </c>
      <c r="F30" s="111">
        <f t="shared" si="2"/>
        <v>0</v>
      </c>
      <c r="G30" s="111">
        <f t="shared" si="2"/>
        <v>0</v>
      </c>
      <c r="H30" s="111">
        <f t="shared" si="2"/>
        <v>0</v>
      </c>
      <c r="I30" s="264">
        <f>I27</f>
        <v>0</v>
      </c>
      <c r="J30" s="111">
        <f>SUM(J27:J29)</f>
        <v>0</v>
      </c>
      <c r="K30" s="111">
        <f>SUM(K27:K29)</f>
        <v>0</v>
      </c>
    </row>
    <row r="31" spans="1:11" ht="12.75" thickTop="1" x14ac:dyDescent="0.2">
      <c r="A31" s="151" t="s">
        <v>16</v>
      </c>
      <c r="B31" s="152">
        <v>714</v>
      </c>
      <c r="C31" s="110"/>
      <c r="D31" s="110"/>
      <c r="E31" s="110"/>
      <c r="F31" s="110"/>
      <c r="G31" s="110"/>
      <c r="H31" s="110"/>
      <c r="I31" s="110"/>
      <c r="J31" s="110"/>
      <c r="K31" s="110"/>
    </row>
    <row r="32" spans="1:11" ht="12" x14ac:dyDescent="0.2">
      <c r="A32" s="46" t="s">
        <v>17</v>
      </c>
      <c r="B32" s="47">
        <v>730</v>
      </c>
      <c r="C32" s="110">
        <v>1817822</v>
      </c>
      <c r="D32" s="110"/>
      <c r="E32" s="110"/>
      <c r="F32" s="110"/>
      <c r="G32" s="110"/>
      <c r="H32" s="110"/>
      <c r="I32" s="110"/>
      <c r="J32" s="110"/>
      <c r="K32" s="110"/>
    </row>
    <row r="33" spans="1:11" ht="12" x14ac:dyDescent="0.2">
      <c r="A33" s="46" t="s">
        <v>18</v>
      </c>
      <c r="B33" s="250"/>
      <c r="C33" s="112"/>
      <c r="D33" s="113"/>
      <c r="E33" s="113"/>
      <c r="F33" s="113"/>
      <c r="G33" s="113"/>
      <c r="H33" s="113"/>
      <c r="I33" s="113"/>
      <c r="J33" s="113"/>
      <c r="K33" s="113"/>
    </row>
    <row r="34" spans="1:11" ht="12.75" thickBot="1" x14ac:dyDescent="0.25">
      <c r="A34" s="154" t="s">
        <v>115</v>
      </c>
      <c r="B34" s="153"/>
      <c r="C34" s="111">
        <f>SUM(C30:C32)</f>
        <v>9181317</v>
      </c>
      <c r="D34" s="111">
        <f t="shared" ref="D34:K34" si="3">SUM(D30:D32)</f>
        <v>0</v>
      </c>
      <c r="E34" s="111">
        <f t="shared" si="3"/>
        <v>0</v>
      </c>
      <c r="F34" s="111">
        <f t="shared" si="3"/>
        <v>0</v>
      </c>
      <c r="G34" s="111">
        <f t="shared" si="3"/>
        <v>0</v>
      </c>
      <c r="H34" s="111">
        <f t="shared" si="3"/>
        <v>0</v>
      </c>
      <c r="I34" s="111">
        <f t="shared" si="3"/>
        <v>0</v>
      </c>
      <c r="J34" s="111">
        <f t="shared" si="3"/>
        <v>0</v>
      </c>
      <c r="K34" s="111">
        <f t="shared" si="3"/>
        <v>0</v>
      </c>
    </row>
    <row r="35" spans="1:11" ht="13.9" customHeight="1" thickTop="1" x14ac:dyDescent="0.2">
      <c r="A35" s="49"/>
    </row>
    <row r="36" spans="1:11" x14ac:dyDescent="0.2">
      <c r="A36" s="30" t="s">
        <v>215</v>
      </c>
    </row>
    <row r="38" spans="1:11" x14ac:dyDescent="0.2">
      <c r="A38" s="28"/>
      <c r="B38" s="244"/>
      <c r="C38" s="245" t="s">
        <v>28</v>
      </c>
      <c r="D38" s="245" t="s">
        <v>29</v>
      </c>
      <c r="E38" s="245" t="s">
        <v>30</v>
      </c>
      <c r="F38" s="245" t="s">
        <v>31</v>
      </c>
      <c r="G38" s="245" t="s">
        <v>32</v>
      </c>
      <c r="H38" s="245" t="s">
        <v>33</v>
      </c>
      <c r="I38" s="245" t="s">
        <v>34</v>
      </c>
      <c r="J38" s="245" t="s">
        <v>35</v>
      </c>
      <c r="K38" s="245" t="s">
        <v>36</v>
      </c>
    </row>
    <row r="39" spans="1:11" ht="33.75" x14ac:dyDescent="0.2">
      <c r="A39" s="249" t="s">
        <v>1</v>
      </c>
      <c r="B39" s="246" t="s">
        <v>148</v>
      </c>
      <c r="C39" s="247" t="s">
        <v>8</v>
      </c>
      <c r="D39" s="248" t="s">
        <v>48</v>
      </c>
      <c r="E39" s="247" t="s">
        <v>131</v>
      </c>
      <c r="F39" s="247" t="s">
        <v>9</v>
      </c>
      <c r="G39" s="248" t="s">
        <v>38</v>
      </c>
      <c r="H39" s="248" t="s">
        <v>132</v>
      </c>
      <c r="I39" s="247" t="s">
        <v>39</v>
      </c>
      <c r="J39" s="247" t="s">
        <v>133</v>
      </c>
      <c r="K39" s="248" t="s">
        <v>40</v>
      </c>
    </row>
    <row r="40" spans="1:11" x14ac:dyDescent="0.2">
      <c r="A40" s="177" t="s">
        <v>209</v>
      </c>
      <c r="B40" s="178"/>
      <c r="C40" s="31"/>
      <c r="D40" s="32"/>
      <c r="E40" s="32"/>
      <c r="F40" s="32"/>
      <c r="G40" s="32"/>
      <c r="H40" s="32"/>
      <c r="I40" s="32"/>
      <c r="J40" s="32"/>
      <c r="K40" s="32"/>
    </row>
    <row r="41" spans="1:11" ht="12.75" thickBot="1" x14ac:dyDescent="0.25">
      <c r="A41" s="34" t="s">
        <v>210</v>
      </c>
      <c r="B41" s="35"/>
      <c r="C41" s="111">
        <f>C7+C8</f>
        <v>7202242</v>
      </c>
      <c r="D41" s="111">
        <f t="shared" ref="D41:K41" si="4">D7+D8</f>
        <v>0</v>
      </c>
      <c r="E41" s="111">
        <f t="shared" si="4"/>
        <v>0</v>
      </c>
      <c r="F41" s="111">
        <f t="shared" si="4"/>
        <v>0</v>
      </c>
      <c r="G41" s="111">
        <f t="shared" si="4"/>
        <v>0</v>
      </c>
      <c r="H41" s="111">
        <f t="shared" si="4"/>
        <v>0</v>
      </c>
      <c r="I41" s="111">
        <f t="shared" si="4"/>
        <v>0</v>
      </c>
      <c r="J41" s="111">
        <f t="shared" si="4"/>
        <v>0</v>
      </c>
      <c r="K41" s="111">
        <f t="shared" si="4"/>
        <v>0</v>
      </c>
    </row>
    <row r="42" spans="1:11" ht="12.75" thickTop="1" x14ac:dyDescent="0.2">
      <c r="A42" s="34" t="s">
        <v>211</v>
      </c>
      <c r="B42" s="35"/>
      <c r="C42" s="110">
        <v>5273239</v>
      </c>
      <c r="D42" s="110"/>
      <c r="E42" s="110"/>
      <c r="F42" s="110"/>
      <c r="G42" s="110"/>
      <c r="H42" s="110"/>
      <c r="I42" s="110"/>
      <c r="J42" s="110"/>
      <c r="K42" s="110"/>
    </row>
    <row r="43" spans="1:11" ht="12.75" thickBot="1" x14ac:dyDescent="0.25">
      <c r="A43" s="34" t="s">
        <v>209</v>
      </c>
      <c r="B43" s="35"/>
      <c r="C43" s="111">
        <f>C41-C42</f>
        <v>1929003</v>
      </c>
      <c r="D43" s="111">
        <f t="shared" ref="D43:K43" si="5">D41-D42</f>
        <v>0</v>
      </c>
      <c r="E43" s="111">
        <f t="shared" si="5"/>
        <v>0</v>
      </c>
      <c r="F43" s="111">
        <f t="shared" si="5"/>
        <v>0</v>
      </c>
      <c r="G43" s="111">
        <f t="shared" si="5"/>
        <v>0</v>
      </c>
      <c r="H43" s="111">
        <f t="shared" si="5"/>
        <v>0</v>
      </c>
      <c r="I43" s="111">
        <f t="shared" si="5"/>
        <v>0</v>
      </c>
      <c r="J43" s="111">
        <f t="shared" si="5"/>
        <v>0</v>
      </c>
      <c r="K43" s="111">
        <f t="shared" si="5"/>
        <v>0</v>
      </c>
    </row>
    <row r="44" spans="1:11" ht="12" thickTop="1" x14ac:dyDescent="0.2"/>
    <row r="45" spans="1:11" x14ac:dyDescent="0.2">
      <c r="A45" s="30" t="s">
        <v>216</v>
      </c>
    </row>
  </sheetData>
  <sheetProtection algorithmName="SHA-512" hashValue="zSn2VIqNzzjcb4X29SIOLnSz+/VOrY5I4NPjf3P78bOXZzBx8Xl/8EtcLhHearU6xLCVKn5HaNEuH3wY5huK7A==" saltValue="AdJow2TLkbGPZNkRi70KQA=="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33"/>
  <sheetViews>
    <sheetView showGridLines="0" workbookViewId="0">
      <pane ySplit="3" topLeftCell="A4" activePane="bottomLeft" state="frozenSplit"/>
      <selection sqref="A1:B1"/>
      <selection pane="bottomLeft" activeCell="C28" sqref="C28"/>
    </sheetView>
  </sheetViews>
  <sheetFormatPr defaultColWidth="8.7109375" defaultRowHeight="11.25" x14ac:dyDescent="0.2"/>
  <cols>
    <col min="1" max="1" width="36" style="30" customWidth="1"/>
    <col min="2" max="2" width="4.7109375" style="30" customWidth="1"/>
    <col min="3" max="9" width="13.7109375" style="30" customWidth="1"/>
    <col min="10" max="11" width="13.7109375" style="50" customWidth="1"/>
    <col min="12" max="12" width="3.28515625" style="30" customWidth="1"/>
    <col min="13" max="13" width="4.42578125" style="30" customWidth="1"/>
    <col min="14" max="16384" width="8.7109375" style="30"/>
  </cols>
  <sheetData>
    <row r="1" spans="1:11" ht="12" x14ac:dyDescent="0.2">
      <c r="A1" s="400" t="s">
        <v>161</v>
      </c>
      <c r="B1" s="400"/>
      <c r="C1" s="400"/>
      <c r="D1" s="400"/>
      <c r="E1" s="400"/>
      <c r="F1" s="400"/>
      <c r="G1" s="400"/>
      <c r="H1" s="400"/>
      <c r="I1" s="400"/>
      <c r="J1" s="400"/>
      <c r="K1" s="400"/>
    </row>
    <row r="2" spans="1:11" ht="12" x14ac:dyDescent="0.2">
      <c r="A2" s="408" t="s">
        <v>192</v>
      </c>
      <c r="B2" s="408"/>
      <c r="C2" s="408"/>
      <c r="D2" s="408"/>
      <c r="E2" s="408"/>
      <c r="F2" s="408"/>
      <c r="G2" s="408"/>
      <c r="H2" s="408"/>
      <c r="I2" s="408"/>
      <c r="J2" s="408"/>
      <c r="K2" s="408"/>
    </row>
    <row r="3" spans="1:11" ht="12" x14ac:dyDescent="0.2">
      <c r="A3" s="255"/>
      <c r="B3" s="255"/>
      <c r="C3" s="255"/>
      <c r="D3" s="255"/>
      <c r="E3" s="255"/>
      <c r="F3" s="255"/>
      <c r="G3" s="255"/>
      <c r="H3" s="255"/>
      <c r="I3" s="255"/>
      <c r="J3" s="255"/>
      <c r="K3" s="255"/>
    </row>
    <row r="4" spans="1:11" s="72" customFormat="1" ht="12.2" customHeight="1" x14ac:dyDescent="0.2">
      <c r="A4" s="28"/>
      <c r="B4" s="29"/>
      <c r="C4" s="245" t="s">
        <v>28</v>
      </c>
      <c r="D4" s="245" t="s">
        <v>29</v>
      </c>
      <c r="E4" s="245" t="s">
        <v>30</v>
      </c>
      <c r="F4" s="245" t="s">
        <v>31</v>
      </c>
      <c r="G4" s="245" t="s">
        <v>32</v>
      </c>
      <c r="H4" s="245" t="s">
        <v>33</v>
      </c>
      <c r="I4" s="245" t="s">
        <v>34</v>
      </c>
      <c r="J4" s="245" t="s">
        <v>35</v>
      </c>
      <c r="K4" s="245" t="s">
        <v>36</v>
      </c>
    </row>
    <row r="5" spans="1:11" ht="33.75" x14ac:dyDescent="0.2">
      <c r="A5" s="249" t="s">
        <v>1</v>
      </c>
      <c r="B5" s="246" t="s">
        <v>148</v>
      </c>
      <c r="C5" s="247" t="s">
        <v>8</v>
      </c>
      <c r="D5" s="248" t="s">
        <v>48</v>
      </c>
      <c r="E5" s="247" t="s">
        <v>131</v>
      </c>
      <c r="F5" s="247" t="s">
        <v>9</v>
      </c>
      <c r="G5" s="248" t="s">
        <v>38</v>
      </c>
      <c r="H5" s="248" t="s">
        <v>132</v>
      </c>
      <c r="I5" s="247" t="s">
        <v>39</v>
      </c>
      <c r="J5" s="247" t="s">
        <v>133</v>
      </c>
      <c r="K5" s="248" t="s">
        <v>40</v>
      </c>
    </row>
    <row r="6" spans="1:11" ht="13.5" customHeight="1" x14ac:dyDescent="0.2">
      <c r="A6" s="183" t="s">
        <v>11</v>
      </c>
      <c r="B6" s="184"/>
      <c r="C6" s="108"/>
      <c r="D6" s="108"/>
      <c r="E6" s="108"/>
      <c r="F6" s="108"/>
      <c r="G6" s="108"/>
      <c r="H6" s="108"/>
      <c r="I6" s="108"/>
      <c r="J6" s="108"/>
      <c r="K6" s="108"/>
    </row>
    <row r="7" spans="1:11" ht="13.9" customHeight="1" x14ac:dyDescent="0.2">
      <c r="A7" s="187" t="s">
        <v>19</v>
      </c>
      <c r="B7" s="188">
        <v>1000</v>
      </c>
      <c r="C7" s="114">
        <v>18565274</v>
      </c>
      <c r="D7" s="114"/>
      <c r="E7" s="114"/>
      <c r="F7" s="114"/>
      <c r="G7" s="114"/>
      <c r="H7" s="114"/>
      <c r="I7" s="114"/>
      <c r="J7" s="114"/>
      <c r="K7" s="114"/>
    </row>
    <row r="8" spans="1:11" ht="22.5" x14ac:dyDescent="0.2">
      <c r="A8" s="189" t="s">
        <v>162</v>
      </c>
      <c r="B8" s="188">
        <v>2000</v>
      </c>
      <c r="C8" s="114">
        <v>0</v>
      </c>
      <c r="D8" s="114"/>
      <c r="E8" s="115"/>
      <c r="F8" s="114"/>
      <c r="G8" s="114"/>
      <c r="H8" s="115"/>
      <c r="I8" s="115"/>
      <c r="J8" s="115"/>
      <c r="K8" s="115"/>
    </row>
    <row r="9" spans="1:11" ht="13.9" customHeight="1" x14ac:dyDescent="0.2">
      <c r="A9" s="189" t="s">
        <v>20</v>
      </c>
      <c r="B9" s="188">
        <v>3000</v>
      </c>
      <c r="C9" s="114">
        <v>2173737</v>
      </c>
      <c r="D9" s="114"/>
      <c r="E9" s="114"/>
      <c r="F9" s="114"/>
      <c r="G9" s="114"/>
      <c r="H9" s="114"/>
      <c r="I9" s="114"/>
      <c r="J9" s="114"/>
      <c r="K9" s="114"/>
    </row>
    <row r="10" spans="1:11" ht="13.9" customHeight="1" x14ac:dyDescent="0.2">
      <c r="A10" s="190" t="s">
        <v>21</v>
      </c>
      <c r="B10" s="188">
        <v>4000</v>
      </c>
      <c r="C10" s="114">
        <v>295313</v>
      </c>
      <c r="D10" s="114"/>
      <c r="E10" s="114"/>
      <c r="F10" s="114"/>
      <c r="G10" s="114"/>
      <c r="H10" s="114"/>
      <c r="I10" s="114"/>
      <c r="J10" s="114"/>
      <c r="K10" s="114"/>
    </row>
    <row r="11" spans="1:11" ht="13.9" customHeight="1" thickBot="1" x14ac:dyDescent="0.25">
      <c r="A11" s="239" t="s">
        <v>116</v>
      </c>
      <c r="B11" s="157"/>
      <c r="C11" s="116">
        <f>SUM(C7:C10)</f>
        <v>21034324</v>
      </c>
      <c r="D11" s="116">
        <f>SUM(D7:D10)</f>
        <v>0</v>
      </c>
      <c r="E11" s="116">
        <f>SUM(E7:E10)</f>
        <v>0</v>
      </c>
      <c r="F11" s="116">
        <f>SUM(F7:F10)</f>
        <v>0</v>
      </c>
      <c r="G11" s="116">
        <f>G7+G8+G9+G10</f>
        <v>0</v>
      </c>
      <c r="H11" s="116">
        <f>SUM(H7:H10)</f>
        <v>0</v>
      </c>
      <c r="I11" s="116">
        <f>SUM(I7:I10)</f>
        <v>0</v>
      </c>
      <c r="J11" s="116">
        <f>SUM(J7:J10)</f>
        <v>0</v>
      </c>
      <c r="K11" s="116">
        <f>SUM(K7:K10)</f>
        <v>0</v>
      </c>
    </row>
    <row r="12" spans="1:11" ht="13.5" thickTop="1" thickBot="1" x14ac:dyDescent="0.25">
      <c r="A12" s="155" t="s">
        <v>170</v>
      </c>
      <c r="B12" s="252">
        <v>3998</v>
      </c>
      <c r="C12" s="114">
        <v>4615537</v>
      </c>
      <c r="D12" s="114"/>
      <c r="E12" s="114"/>
      <c r="F12" s="114"/>
      <c r="G12" s="114"/>
      <c r="H12" s="114"/>
      <c r="I12" s="117"/>
      <c r="J12" s="114"/>
      <c r="K12" s="114"/>
    </row>
    <row r="13" spans="1:11" ht="13.9" customHeight="1" thickTop="1" thickBot="1" x14ac:dyDescent="0.25">
      <c r="A13" s="238" t="s">
        <v>117</v>
      </c>
      <c r="B13" s="158"/>
      <c r="C13" s="118">
        <f t="shared" ref="C13:K13" si="0">C11+C12</f>
        <v>25649861</v>
      </c>
      <c r="D13" s="118">
        <f t="shared" si="0"/>
        <v>0</v>
      </c>
      <c r="E13" s="118">
        <f t="shared" si="0"/>
        <v>0</v>
      </c>
      <c r="F13" s="118">
        <f t="shared" si="0"/>
        <v>0</v>
      </c>
      <c r="G13" s="118">
        <f t="shared" si="0"/>
        <v>0</v>
      </c>
      <c r="H13" s="118">
        <f t="shared" si="0"/>
        <v>0</v>
      </c>
      <c r="I13" s="118">
        <f t="shared" si="0"/>
        <v>0</v>
      </c>
      <c r="J13" s="118">
        <f t="shared" si="0"/>
        <v>0</v>
      </c>
      <c r="K13" s="118">
        <f t="shared" si="0"/>
        <v>0</v>
      </c>
    </row>
    <row r="14" spans="1:11" ht="13.5" customHeight="1" thickTop="1" x14ac:dyDescent="0.2">
      <c r="A14" s="185" t="s">
        <v>10</v>
      </c>
      <c r="B14" s="186"/>
      <c r="C14" s="119"/>
      <c r="D14" s="117"/>
      <c r="E14" s="117"/>
      <c r="F14" s="117"/>
      <c r="G14" s="119"/>
      <c r="H14" s="117"/>
      <c r="I14" s="117"/>
      <c r="J14" s="117"/>
      <c r="K14" s="117"/>
    </row>
    <row r="15" spans="1:11" ht="13.9" customHeight="1" x14ac:dyDescent="0.2">
      <c r="A15" s="191" t="s">
        <v>22</v>
      </c>
      <c r="B15" s="192">
        <v>1000</v>
      </c>
      <c r="C15" s="114">
        <v>6562428</v>
      </c>
      <c r="D15" s="117"/>
      <c r="E15" s="117"/>
      <c r="F15" s="117"/>
      <c r="G15" s="114"/>
      <c r="H15" s="117"/>
      <c r="I15" s="117"/>
      <c r="J15" s="117"/>
      <c r="K15" s="117"/>
    </row>
    <row r="16" spans="1:11" ht="13.9" customHeight="1" x14ac:dyDescent="0.2">
      <c r="A16" s="187" t="s">
        <v>23</v>
      </c>
      <c r="B16" s="193">
        <v>2000</v>
      </c>
      <c r="C16" s="114">
        <v>12157128</v>
      </c>
      <c r="D16" s="114"/>
      <c r="E16" s="117"/>
      <c r="F16" s="114"/>
      <c r="G16" s="114"/>
      <c r="H16" s="114"/>
      <c r="I16" s="117"/>
      <c r="J16" s="114"/>
      <c r="K16" s="114"/>
    </row>
    <row r="17" spans="1:11" ht="13.9" customHeight="1" x14ac:dyDescent="0.2">
      <c r="A17" s="189" t="s">
        <v>24</v>
      </c>
      <c r="B17" s="193">
        <v>3000</v>
      </c>
      <c r="C17" s="114">
        <v>660122</v>
      </c>
      <c r="D17" s="114"/>
      <c r="E17" s="117"/>
      <c r="F17" s="114"/>
      <c r="G17" s="114"/>
      <c r="H17" s="115"/>
      <c r="I17" s="117"/>
      <c r="J17" s="117"/>
      <c r="K17" s="117"/>
    </row>
    <row r="18" spans="1:11" ht="13.9" customHeight="1" x14ac:dyDescent="0.2">
      <c r="A18" s="190" t="s">
        <v>149</v>
      </c>
      <c r="B18" s="194">
        <v>4000</v>
      </c>
      <c r="C18" s="114">
        <v>5808586</v>
      </c>
      <c r="D18" s="114"/>
      <c r="E18" s="114"/>
      <c r="F18" s="114"/>
      <c r="G18" s="114"/>
      <c r="H18" s="114"/>
      <c r="I18" s="117"/>
      <c r="J18" s="114"/>
      <c r="K18" s="114"/>
    </row>
    <row r="19" spans="1:11" ht="13.9" customHeight="1" x14ac:dyDescent="0.2">
      <c r="A19" s="190" t="s">
        <v>25</v>
      </c>
      <c r="B19" s="193">
        <v>5000</v>
      </c>
      <c r="C19" s="114">
        <v>0</v>
      </c>
      <c r="D19" s="114"/>
      <c r="E19" s="114"/>
      <c r="F19" s="114"/>
      <c r="G19" s="114"/>
      <c r="H19" s="115"/>
      <c r="I19" s="117"/>
      <c r="J19" s="114"/>
      <c r="K19" s="114"/>
    </row>
    <row r="20" spans="1:11" ht="13.9" customHeight="1" thickBot="1" x14ac:dyDescent="0.25">
      <c r="A20" s="239" t="s">
        <v>118</v>
      </c>
      <c r="B20" s="162"/>
      <c r="C20" s="116">
        <f t="shared" ref="C20:H20" si="1">SUM(C15:C19)</f>
        <v>25188264</v>
      </c>
      <c r="D20" s="116">
        <f t="shared" si="1"/>
        <v>0</v>
      </c>
      <c r="E20" s="116">
        <f t="shared" si="1"/>
        <v>0</v>
      </c>
      <c r="F20" s="116">
        <f t="shared" si="1"/>
        <v>0</v>
      </c>
      <c r="G20" s="116">
        <f t="shared" si="1"/>
        <v>0</v>
      </c>
      <c r="H20" s="116">
        <f t="shared" si="1"/>
        <v>0</v>
      </c>
      <c r="I20" s="117"/>
      <c r="J20" s="116">
        <f>SUM(J15:J19)</f>
        <v>0</v>
      </c>
      <c r="K20" s="116">
        <f>SUM(K15:K19)</f>
        <v>0</v>
      </c>
    </row>
    <row r="21" spans="1:11" ht="13.5" thickTop="1" thickBot="1" x14ac:dyDescent="0.25">
      <c r="A21" s="159" t="s">
        <v>171</v>
      </c>
      <c r="B21" s="252">
        <v>4180</v>
      </c>
      <c r="C21" s="118">
        <f t="shared" ref="C21:H21" si="2">C12</f>
        <v>4615537</v>
      </c>
      <c r="D21" s="118">
        <f t="shared" si="2"/>
        <v>0</v>
      </c>
      <c r="E21" s="118">
        <f t="shared" si="2"/>
        <v>0</v>
      </c>
      <c r="F21" s="118">
        <f t="shared" si="2"/>
        <v>0</v>
      </c>
      <c r="G21" s="118">
        <f t="shared" si="2"/>
        <v>0</v>
      </c>
      <c r="H21" s="118">
        <f t="shared" si="2"/>
        <v>0</v>
      </c>
      <c r="I21" s="117" t="s">
        <v>0</v>
      </c>
      <c r="J21" s="120">
        <f>J12</f>
        <v>0</v>
      </c>
      <c r="K21" s="120">
        <f>K12</f>
        <v>0</v>
      </c>
    </row>
    <row r="22" spans="1:11" ht="13.9" customHeight="1" thickTop="1" thickBot="1" x14ac:dyDescent="0.25">
      <c r="A22" s="239" t="s">
        <v>119</v>
      </c>
      <c r="B22" s="163"/>
      <c r="C22" s="118">
        <f t="shared" ref="C22:H22" si="3">C20+C21</f>
        <v>29803801</v>
      </c>
      <c r="D22" s="118">
        <f t="shared" si="3"/>
        <v>0</v>
      </c>
      <c r="E22" s="118">
        <f t="shared" si="3"/>
        <v>0</v>
      </c>
      <c r="F22" s="118">
        <f t="shared" si="3"/>
        <v>0</v>
      </c>
      <c r="G22" s="118">
        <f t="shared" si="3"/>
        <v>0</v>
      </c>
      <c r="H22" s="118">
        <f t="shared" si="3"/>
        <v>0</v>
      </c>
      <c r="I22" s="121"/>
      <c r="J22" s="118">
        <f>J20+J21</f>
        <v>0</v>
      </c>
      <c r="K22" s="118">
        <f>K20+K21</f>
        <v>0</v>
      </c>
    </row>
    <row r="23" spans="1:11" ht="23.25" thickTop="1" x14ac:dyDescent="0.2">
      <c r="A23" s="160" t="s">
        <v>74</v>
      </c>
      <c r="B23" s="156"/>
      <c r="C23" s="122">
        <f t="shared" ref="C23:H23" si="4">C11-C20</f>
        <v>-4153940</v>
      </c>
      <c r="D23" s="122">
        <f t="shared" si="4"/>
        <v>0</v>
      </c>
      <c r="E23" s="122">
        <f t="shared" si="4"/>
        <v>0</v>
      </c>
      <c r="F23" s="122">
        <f t="shared" si="4"/>
        <v>0</v>
      </c>
      <c r="G23" s="122">
        <f t="shared" si="4"/>
        <v>0</v>
      </c>
      <c r="H23" s="122">
        <f t="shared" si="4"/>
        <v>0</v>
      </c>
      <c r="I23" s="122">
        <f>I11</f>
        <v>0</v>
      </c>
      <c r="J23" s="122">
        <f>J11-J20</f>
        <v>0</v>
      </c>
      <c r="K23" s="122">
        <f>K11-K20</f>
        <v>0</v>
      </c>
    </row>
    <row r="24" spans="1:11" ht="12" x14ac:dyDescent="0.2">
      <c r="A24" s="195" t="s">
        <v>150</v>
      </c>
      <c r="B24" s="196">
        <v>7000</v>
      </c>
      <c r="C24" s="114">
        <v>0</v>
      </c>
      <c r="D24" s="114"/>
      <c r="E24" s="114"/>
      <c r="F24" s="114"/>
      <c r="G24" s="114"/>
      <c r="H24" s="114"/>
      <c r="I24" s="114"/>
      <c r="J24" s="114"/>
      <c r="K24" s="114"/>
    </row>
    <row r="25" spans="1:11" ht="13.9" customHeight="1" x14ac:dyDescent="0.2">
      <c r="A25" s="197" t="s">
        <v>151</v>
      </c>
      <c r="B25" s="198">
        <v>8000</v>
      </c>
      <c r="C25" s="114">
        <v>0</v>
      </c>
      <c r="D25" s="114"/>
      <c r="E25" s="114"/>
      <c r="F25" s="114"/>
      <c r="G25" s="114"/>
      <c r="H25" s="114"/>
      <c r="I25" s="114"/>
      <c r="J25" s="114"/>
      <c r="K25" s="114"/>
    </row>
    <row r="26" spans="1:11" ht="15" thickBot="1" x14ac:dyDescent="0.25">
      <c r="A26" s="253" t="s">
        <v>152</v>
      </c>
      <c r="B26" s="164"/>
      <c r="C26" s="123">
        <f t="shared" ref="C26:K26" si="5">C24-C25</f>
        <v>0</v>
      </c>
      <c r="D26" s="123">
        <f t="shared" si="5"/>
        <v>0</v>
      </c>
      <c r="E26" s="123">
        <f t="shared" si="5"/>
        <v>0</v>
      </c>
      <c r="F26" s="123">
        <f t="shared" si="5"/>
        <v>0</v>
      </c>
      <c r="G26" s="123">
        <f t="shared" si="5"/>
        <v>0</v>
      </c>
      <c r="H26" s="123">
        <f t="shared" si="5"/>
        <v>0</v>
      </c>
      <c r="I26" s="123">
        <f t="shared" si="5"/>
        <v>0</v>
      </c>
      <c r="J26" s="123">
        <f t="shared" si="5"/>
        <v>0</v>
      </c>
      <c r="K26" s="123">
        <f t="shared" si="5"/>
        <v>0</v>
      </c>
    </row>
    <row r="27" spans="1:11" ht="37.5" customHeight="1" thickTop="1" thickBot="1" x14ac:dyDescent="0.25">
      <c r="A27" s="409" t="s">
        <v>153</v>
      </c>
      <c r="B27" s="410"/>
      <c r="C27" s="174">
        <f t="shared" ref="C27:K27" si="6">C23+C26</f>
        <v>-4153940</v>
      </c>
      <c r="D27" s="174">
        <f t="shared" si="6"/>
        <v>0</v>
      </c>
      <c r="E27" s="174">
        <f t="shared" si="6"/>
        <v>0</v>
      </c>
      <c r="F27" s="174">
        <f t="shared" si="6"/>
        <v>0</v>
      </c>
      <c r="G27" s="174">
        <f t="shared" si="6"/>
        <v>0</v>
      </c>
      <c r="H27" s="174">
        <f t="shared" si="6"/>
        <v>0</v>
      </c>
      <c r="I27" s="174">
        <f t="shared" si="6"/>
        <v>0</v>
      </c>
      <c r="J27" s="174">
        <f t="shared" si="6"/>
        <v>0</v>
      </c>
      <c r="K27" s="174">
        <f t="shared" si="6"/>
        <v>0</v>
      </c>
    </row>
    <row r="28" spans="1:11" ht="12.75" thickTop="1" x14ac:dyDescent="0.2">
      <c r="A28" s="262" t="s">
        <v>193</v>
      </c>
      <c r="B28" s="161"/>
      <c r="C28" s="114">
        <v>5971762</v>
      </c>
      <c r="D28" s="114"/>
      <c r="E28" s="114"/>
      <c r="F28" s="114"/>
      <c r="G28" s="114"/>
      <c r="H28" s="114"/>
      <c r="I28" s="114"/>
      <c r="J28" s="114"/>
      <c r="K28" s="114"/>
    </row>
    <row r="29" spans="1:11" ht="22.5" x14ac:dyDescent="0.2">
      <c r="A29" s="254" t="s">
        <v>47</v>
      </c>
      <c r="B29" s="48"/>
      <c r="C29" s="114"/>
      <c r="D29" s="114"/>
      <c r="E29" s="114"/>
      <c r="F29" s="114"/>
      <c r="G29" s="114"/>
      <c r="H29" s="114"/>
      <c r="I29" s="114"/>
      <c r="J29" s="114"/>
      <c r="K29" s="114"/>
    </row>
    <row r="30" spans="1:11" ht="13.9" customHeight="1" thickBot="1" x14ac:dyDescent="0.25">
      <c r="A30" s="165" t="s">
        <v>194</v>
      </c>
      <c r="B30" s="166"/>
      <c r="C30" s="124">
        <f t="shared" ref="C30:K30" si="7">SUM(C27:C29)</f>
        <v>1817822</v>
      </c>
      <c r="D30" s="124">
        <f t="shared" si="7"/>
        <v>0</v>
      </c>
      <c r="E30" s="124">
        <f t="shared" si="7"/>
        <v>0</v>
      </c>
      <c r="F30" s="124">
        <f t="shared" si="7"/>
        <v>0</v>
      </c>
      <c r="G30" s="124">
        <f t="shared" si="7"/>
        <v>0</v>
      </c>
      <c r="H30" s="124">
        <f t="shared" si="7"/>
        <v>0</v>
      </c>
      <c r="I30" s="124">
        <f t="shared" si="7"/>
        <v>0</v>
      </c>
      <c r="J30" s="124">
        <f t="shared" si="7"/>
        <v>0</v>
      </c>
      <c r="K30" s="124">
        <f t="shared" si="7"/>
        <v>0</v>
      </c>
    </row>
    <row r="31" spans="1:11" ht="13.9" customHeight="1" thickTop="1" x14ac:dyDescent="0.2">
      <c r="A31" s="49"/>
    </row>
    <row r="32" spans="1:11" x14ac:dyDescent="0.2">
      <c r="A32" s="30" t="s">
        <v>205</v>
      </c>
    </row>
    <row r="33" spans="1:1" x14ac:dyDescent="0.2">
      <c r="A33" s="334"/>
    </row>
  </sheetData>
  <sheetProtection algorithmName="SHA-512" hashValue="TN6zrcPf8ztd/tv4+cfzxuoEHiPNzGrtAg3CSRvtYDlcW3zBwuR7XyDx9Iw/AGRJ/tJwI+SkLMxC+cWfMwqu3g==" saltValue="PWN5hsynz590nkqMe6CMBg=="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71"/>
  <sheetViews>
    <sheetView showGridLines="0" tabSelected="1" workbookViewId="0">
      <selection activeCell="I7" sqref="I7"/>
    </sheetView>
  </sheetViews>
  <sheetFormatPr defaultColWidth="9.140625" defaultRowHeight="12.75" x14ac:dyDescent="0.2"/>
  <cols>
    <col min="1" max="1" width="0.85546875" style="90" customWidth="1"/>
    <col min="2" max="2" width="13.7109375" style="90" customWidth="1"/>
    <col min="3" max="3" width="18.42578125" style="90" customWidth="1"/>
    <col min="4" max="4" width="7.42578125" style="90" customWidth="1"/>
    <col min="5" max="15" width="13.7109375" style="90" customWidth="1"/>
    <col min="16" max="16" width="2.5703125" style="90" customWidth="1"/>
    <col min="17" max="16384" width="9.140625" style="90"/>
  </cols>
  <sheetData>
    <row r="1" spans="1:13" ht="17.25" customHeight="1" x14ac:dyDescent="0.2">
      <c r="A1" s="408" t="s">
        <v>195</v>
      </c>
      <c r="B1" s="411"/>
      <c r="C1" s="412"/>
      <c r="D1" s="412"/>
      <c r="E1" s="412"/>
      <c r="F1" s="412"/>
      <c r="G1" s="412"/>
      <c r="H1" s="412"/>
      <c r="I1" s="412"/>
      <c r="J1" s="412"/>
      <c r="K1" s="412"/>
      <c r="L1" s="413"/>
      <c r="M1" s="413"/>
    </row>
    <row r="2" spans="1:13" s="89" customFormat="1" ht="24" customHeight="1" x14ac:dyDescent="0.2">
      <c r="A2" s="136"/>
    </row>
    <row r="3" spans="1:13" s="257" customFormat="1" x14ac:dyDescent="0.2">
      <c r="B3" s="218" t="s">
        <v>107</v>
      </c>
    </row>
    <row r="4" spans="1:13" ht="9.75" customHeight="1" x14ac:dyDescent="0.2"/>
    <row r="5" spans="1:13" ht="23.1" customHeight="1" x14ac:dyDescent="0.2">
      <c r="B5" s="419" t="s">
        <v>196</v>
      </c>
      <c r="C5" s="423"/>
      <c r="D5" s="423"/>
      <c r="E5" s="423"/>
      <c r="F5" s="423"/>
      <c r="G5" s="423"/>
      <c r="H5" s="423"/>
      <c r="I5" s="423"/>
      <c r="J5" s="423"/>
      <c r="K5" s="423"/>
      <c r="L5" s="423"/>
    </row>
    <row r="6" spans="1:13" ht="17.100000000000001" customHeight="1" x14ac:dyDescent="0.2">
      <c r="B6" s="417" t="s">
        <v>403</v>
      </c>
      <c r="C6" s="417"/>
      <c r="D6" s="91"/>
      <c r="E6" s="422" t="s">
        <v>402</v>
      </c>
      <c r="F6" s="422"/>
      <c r="G6" s="422"/>
      <c r="H6" s="92"/>
      <c r="I6" s="138" t="s">
        <v>404</v>
      </c>
      <c r="J6" s="92"/>
      <c r="K6" s="418" t="s">
        <v>405</v>
      </c>
      <c r="L6" s="418"/>
    </row>
    <row r="7" spans="1:13" ht="17.100000000000001" customHeight="1" x14ac:dyDescent="0.2">
      <c r="B7" s="93" t="s">
        <v>78</v>
      </c>
      <c r="C7" s="91"/>
      <c r="D7" s="91"/>
      <c r="E7" s="420" t="s">
        <v>79</v>
      </c>
      <c r="F7" s="421"/>
      <c r="G7" s="421"/>
      <c r="H7" s="91"/>
      <c r="I7" s="94" t="s">
        <v>80</v>
      </c>
      <c r="J7" s="91"/>
      <c r="K7" s="420" t="s">
        <v>81</v>
      </c>
      <c r="L7" s="421"/>
    </row>
    <row r="8" spans="1:13" x14ac:dyDescent="0.2">
      <c r="B8" s="419" t="s">
        <v>197</v>
      </c>
      <c r="C8" s="419"/>
      <c r="D8" s="419"/>
      <c r="E8" s="419"/>
      <c r="F8" s="419"/>
      <c r="G8" s="419"/>
      <c r="H8" s="419"/>
      <c r="I8" s="419"/>
      <c r="J8" s="419"/>
      <c r="K8" s="419"/>
      <c r="L8" s="419"/>
    </row>
    <row r="9" spans="1:13" ht="6" customHeight="1" x14ac:dyDescent="0.2">
      <c r="B9" s="95"/>
      <c r="C9" s="95"/>
    </row>
    <row r="10" spans="1:13" s="18" customFormat="1" ht="11.25" x14ac:dyDescent="0.2">
      <c r="B10" s="96" t="s">
        <v>88</v>
      </c>
      <c r="C10" s="97"/>
    </row>
    <row r="11" spans="1:13" ht="6" customHeight="1" x14ac:dyDescent="0.2">
      <c r="B11" s="98"/>
      <c r="C11" s="98"/>
    </row>
    <row r="12" spans="1:13" x14ac:dyDescent="0.2">
      <c r="B12" s="279" t="s">
        <v>198</v>
      </c>
      <c r="C12" s="98"/>
    </row>
    <row r="13" spans="1:13" s="18" customFormat="1" ht="33.75" x14ac:dyDescent="0.2">
      <c r="B13" s="99"/>
      <c r="C13" s="100"/>
      <c r="D13" s="100"/>
      <c r="E13" s="101" t="s">
        <v>8</v>
      </c>
      <c r="F13" s="101" t="s">
        <v>48</v>
      </c>
      <c r="G13" s="101" t="s">
        <v>25</v>
      </c>
      <c r="H13" s="101" t="s">
        <v>9</v>
      </c>
      <c r="I13" s="101" t="s">
        <v>77</v>
      </c>
      <c r="J13" s="101" t="s">
        <v>132</v>
      </c>
      <c r="K13" s="101" t="s">
        <v>39</v>
      </c>
      <c r="L13" s="101" t="s">
        <v>133</v>
      </c>
      <c r="M13" s="101" t="s">
        <v>40</v>
      </c>
    </row>
    <row r="14" spans="1:13" s="18" customFormat="1" ht="12" x14ac:dyDescent="0.2">
      <c r="B14" s="199" t="s">
        <v>19</v>
      </c>
      <c r="C14" s="200"/>
      <c r="D14" s="201">
        <v>1000</v>
      </c>
      <c r="E14" s="131">
        <f>('ASA3'!C7)</f>
        <v>18565274</v>
      </c>
      <c r="F14" s="131">
        <f>('ASA3'!D7)</f>
        <v>0</v>
      </c>
      <c r="G14" s="131">
        <f>('ASA3'!E7)</f>
        <v>0</v>
      </c>
      <c r="H14" s="131">
        <f>('ASA3'!F7)</f>
        <v>0</v>
      </c>
      <c r="I14" s="131">
        <f>('ASA3'!G7)</f>
        <v>0</v>
      </c>
      <c r="J14" s="131">
        <f>('ASA3'!H7)</f>
        <v>0</v>
      </c>
      <c r="K14" s="131">
        <f>('ASA3'!I7)</f>
        <v>0</v>
      </c>
      <c r="L14" s="131">
        <f>('ASA3'!J7)</f>
        <v>0</v>
      </c>
      <c r="M14" s="131">
        <f>('ASA3'!K7)</f>
        <v>0</v>
      </c>
    </row>
    <row r="15" spans="1:13" s="18" customFormat="1" ht="21.75" customHeight="1" x14ac:dyDescent="0.2">
      <c r="B15" s="424" t="s">
        <v>154</v>
      </c>
      <c r="C15" s="381"/>
      <c r="D15" s="201">
        <v>2000</v>
      </c>
      <c r="E15" s="131">
        <f>('ASA3'!C8)</f>
        <v>0</v>
      </c>
      <c r="F15" s="131">
        <f>('ASA3'!D8)</f>
        <v>0</v>
      </c>
      <c r="G15" s="269"/>
      <c r="H15" s="131">
        <f>('ASA3'!F8)</f>
        <v>0</v>
      </c>
      <c r="I15" s="131">
        <f>('ASA3'!G8)</f>
        <v>0</v>
      </c>
      <c r="J15" s="269"/>
      <c r="K15" s="269"/>
      <c r="L15" s="269"/>
      <c r="M15" s="269"/>
    </row>
    <row r="16" spans="1:13" s="18" customFormat="1" ht="12" x14ac:dyDescent="0.2">
      <c r="B16" s="199" t="s">
        <v>20</v>
      </c>
      <c r="C16" s="200"/>
      <c r="D16" s="201">
        <v>3000</v>
      </c>
      <c r="E16" s="131">
        <f>('ASA3'!C9)</f>
        <v>2173737</v>
      </c>
      <c r="F16" s="131">
        <f>('ASA3'!D9)</f>
        <v>0</v>
      </c>
      <c r="G16" s="131">
        <f>('ASA3'!E9)</f>
        <v>0</v>
      </c>
      <c r="H16" s="131">
        <f>('ASA3'!F9)</f>
        <v>0</v>
      </c>
      <c r="I16" s="131">
        <f>('ASA3'!G9)</f>
        <v>0</v>
      </c>
      <c r="J16" s="131">
        <f>('ASA3'!H9)</f>
        <v>0</v>
      </c>
      <c r="K16" s="131">
        <f>('ASA3'!I9)</f>
        <v>0</v>
      </c>
      <c r="L16" s="131">
        <f>('ASA3'!J9)</f>
        <v>0</v>
      </c>
      <c r="M16" s="131">
        <f>('ASA3'!K9)</f>
        <v>0</v>
      </c>
    </row>
    <row r="17" spans="2:13" s="18" customFormat="1" ht="12" x14ac:dyDescent="0.2">
      <c r="B17" s="199" t="s">
        <v>21</v>
      </c>
      <c r="C17" s="200"/>
      <c r="D17" s="201">
        <v>4000</v>
      </c>
      <c r="E17" s="131">
        <f>('ASA3'!C10)</f>
        <v>295313</v>
      </c>
      <c r="F17" s="131">
        <f>('ASA3'!D10)</f>
        <v>0</v>
      </c>
      <c r="G17" s="131">
        <f>('ASA3'!E10)</f>
        <v>0</v>
      </c>
      <c r="H17" s="131">
        <f>('ASA3'!F10)</f>
        <v>0</v>
      </c>
      <c r="I17" s="131">
        <f>('ASA3'!G10)</f>
        <v>0</v>
      </c>
      <c r="J17" s="131">
        <f>('ASA3'!H10)</f>
        <v>0</v>
      </c>
      <c r="K17" s="131">
        <f>('ASA3'!I10)</f>
        <v>0</v>
      </c>
      <c r="L17" s="131">
        <f>('ASA3'!J10)</f>
        <v>0</v>
      </c>
      <c r="M17" s="131">
        <f>('ASA3'!K10)</f>
        <v>0</v>
      </c>
    </row>
    <row r="18" spans="2:13" s="18" customFormat="1" ht="13.5" customHeight="1" thickBot="1" x14ac:dyDescent="0.25">
      <c r="B18" s="169" t="s">
        <v>116</v>
      </c>
      <c r="C18" s="170"/>
      <c r="D18" s="171"/>
      <c r="E18" s="131">
        <f>('ASA3'!C11)</f>
        <v>21034324</v>
      </c>
      <c r="F18" s="131">
        <f>('ASA3'!D11)</f>
        <v>0</v>
      </c>
      <c r="G18" s="131">
        <f>('ASA3'!E11)</f>
        <v>0</v>
      </c>
      <c r="H18" s="131">
        <f>('ASA3'!F11)</f>
        <v>0</v>
      </c>
      <c r="I18" s="131">
        <f>('ASA3'!G11)</f>
        <v>0</v>
      </c>
      <c r="J18" s="131">
        <f>('ASA3'!H11)</f>
        <v>0</v>
      </c>
      <c r="K18" s="131">
        <f>('ASA3'!I11)</f>
        <v>0</v>
      </c>
      <c r="L18" s="131">
        <f>('ASA3'!J11)</f>
        <v>0</v>
      </c>
      <c r="M18" s="131">
        <f>('ASA3'!K11)</f>
        <v>0</v>
      </c>
    </row>
    <row r="19" spans="2:13" s="18" customFormat="1" ht="15" customHeight="1" thickTop="1" thickBot="1" x14ac:dyDescent="0.25">
      <c r="B19" s="414" t="s">
        <v>118</v>
      </c>
      <c r="C19" s="415"/>
      <c r="D19" s="416"/>
      <c r="E19" s="270">
        <f>'ASA3'!C20</f>
        <v>25188264</v>
      </c>
      <c r="F19" s="270">
        <f>'ASA3'!D20</f>
        <v>0</v>
      </c>
      <c r="G19" s="270">
        <f>'ASA3'!E20</f>
        <v>0</v>
      </c>
      <c r="H19" s="270">
        <f>'ASA3'!F20</f>
        <v>0</v>
      </c>
      <c r="I19" s="270">
        <f>'ASA3'!G20</f>
        <v>0</v>
      </c>
      <c r="J19" s="270">
        <f>'ASA3'!H20</f>
        <v>0</v>
      </c>
      <c r="K19" s="271"/>
      <c r="L19" s="270">
        <f>'ASA3'!J20</f>
        <v>0</v>
      </c>
      <c r="M19" s="270">
        <f>'ASA3'!K20</f>
        <v>0</v>
      </c>
    </row>
    <row r="20" spans="2:13" s="18" customFormat="1" thickTop="1" x14ac:dyDescent="0.2">
      <c r="B20" s="167" t="s">
        <v>155</v>
      </c>
      <c r="C20" s="168"/>
      <c r="D20" s="102"/>
      <c r="E20" s="132">
        <f>'ASA3'!C26</f>
        <v>0</v>
      </c>
      <c r="F20" s="132">
        <f>'ASA3'!D26</f>
        <v>0</v>
      </c>
      <c r="G20" s="132">
        <f>'ASA3'!E26</f>
        <v>0</v>
      </c>
      <c r="H20" s="132">
        <f>'ASA3'!F26</f>
        <v>0</v>
      </c>
      <c r="I20" s="132">
        <f>'ASA3'!G26</f>
        <v>0</v>
      </c>
      <c r="J20" s="132">
        <f>'ASA3'!H26</f>
        <v>0</v>
      </c>
      <c r="K20" s="132">
        <f>'ASA3'!I26</f>
        <v>0</v>
      </c>
      <c r="L20" s="132">
        <f>'ASA3'!J26</f>
        <v>0</v>
      </c>
      <c r="M20" s="132">
        <f>'ASA3'!K26</f>
        <v>0</v>
      </c>
    </row>
    <row r="21" spans="2:13" s="18" customFormat="1" ht="13.5" customHeight="1" thickBot="1" x14ac:dyDescent="0.25">
      <c r="B21" s="173" t="str">
        <f>'ASA3'!A28</f>
        <v>Beginning Fund Balances - July 1, 2020</v>
      </c>
      <c r="C21" s="170"/>
      <c r="D21" s="171"/>
      <c r="E21" s="133">
        <f>'ASA3'!C28</f>
        <v>5971762</v>
      </c>
      <c r="F21" s="133">
        <f>'ASA3'!D28</f>
        <v>0</v>
      </c>
      <c r="G21" s="133">
        <f>'ASA3'!E28</f>
        <v>0</v>
      </c>
      <c r="H21" s="133">
        <f>'ASA3'!F28</f>
        <v>0</v>
      </c>
      <c r="I21" s="133">
        <f>'ASA3'!G28</f>
        <v>0</v>
      </c>
      <c r="J21" s="133">
        <f>'ASA3'!H28</f>
        <v>0</v>
      </c>
      <c r="K21" s="133">
        <f>'ASA3'!I28</f>
        <v>0</v>
      </c>
      <c r="L21" s="133">
        <f>'ASA3'!J28</f>
        <v>0</v>
      </c>
      <c r="M21" s="133">
        <f>'ASA3'!K28</f>
        <v>0</v>
      </c>
    </row>
    <row r="22" spans="2:13" s="18" customFormat="1" thickTop="1" x14ac:dyDescent="0.2">
      <c r="B22" s="167" t="s">
        <v>95</v>
      </c>
      <c r="C22" s="168"/>
      <c r="D22" s="172"/>
      <c r="E22" s="133">
        <f>'ASA3'!C29</f>
        <v>0</v>
      </c>
      <c r="F22" s="133">
        <f>'ASA3'!D29</f>
        <v>0</v>
      </c>
      <c r="G22" s="133">
        <f>'ASA3'!E29</f>
        <v>0</v>
      </c>
      <c r="H22" s="133">
        <f>'ASA3'!F29</f>
        <v>0</v>
      </c>
      <c r="I22" s="133">
        <f>'ASA3'!G29</f>
        <v>0</v>
      </c>
      <c r="J22" s="133">
        <f>'ASA3'!H29</f>
        <v>0</v>
      </c>
      <c r="K22" s="133">
        <f>'ASA3'!I29</f>
        <v>0</v>
      </c>
      <c r="L22" s="133">
        <f>'ASA3'!J29</f>
        <v>0</v>
      </c>
      <c r="M22" s="133">
        <f>'ASA3'!K29</f>
        <v>0</v>
      </c>
    </row>
    <row r="23" spans="2:13" s="18" customFormat="1" ht="13.5" customHeight="1" thickBot="1" x14ac:dyDescent="0.25">
      <c r="B23" s="173" t="str">
        <f>'ASA3'!A30</f>
        <v>Ending Fund Balances June 30, 2021</v>
      </c>
      <c r="C23" s="170"/>
      <c r="D23" s="171"/>
      <c r="E23" s="134">
        <f>SUM(E18,E20,E21,E22)-E19</f>
        <v>1817822</v>
      </c>
      <c r="F23" s="134">
        <f>'ASA3'!D30</f>
        <v>0</v>
      </c>
      <c r="G23" s="134">
        <f>'ASA3'!E30</f>
        <v>0</v>
      </c>
      <c r="H23" s="134">
        <f>'ASA3'!F30</f>
        <v>0</v>
      </c>
      <c r="I23" s="134">
        <f>'ASA3'!G30</f>
        <v>0</v>
      </c>
      <c r="J23" s="134">
        <f>'ASA3'!H30</f>
        <v>0</v>
      </c>
      <c r="K23" s="134">
        <f>'ASA3'!I30</f>
        <v>0</v>
      </c>
      <c r="L23" s="134">
        <f>'ASA3'!J30</f>
        <v>0</v>
      </c>
      <c r="M23" s="134">
        <f>'ASA3'!K30</f>
        <v>0</v>
      </c>
    </row>
    <row r="24" spans="2:13" s="18" customFormat="1" ht="12" thickTop="1" x14ac:dyDescent="0.2">
      <c r="B24" s="8"/>
      <c r="C24" s="103"/>
      <c r="D24" s="104"/>
      <c r="E24" s="104"/>
      <c r="F24" s="104"/>
      <c r="G24" s="104"/>
      <c r="H24" s="104"/>
      <c r="I24" s="104"/>
      <c r="J24" s="104"/>
      <c r="K24" s="104"/>
      <c r="L24" s="104"/>
    </row>
    <row r="25" spans="2:13" s="18" customFormat="1" ht="11.25" x14ac:dyDescent="0.2"/>
    <row r="26" spans="2:13" s="18" customFormat="1" ht="6" customHeight="1" x14ac:dyDescent="0.2"/>
    <row r="27" spans="2:13" s="18" customFormat="1" ht="34.9"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05"/>
    </row>
    <row r="44" spans="1:15" s="106" customFormat="1" x14ac:dyDescent="0.2">
      <c r="N44" s="90"/>
      <c r="O44" s="90"/>
    </row>
    <row r="45" spans="1:15" s="18" customFormat="1" x14ac:dyDescent="0.2">
      <c r="B45" s="176"/>
      <c r="N45" s="90"/>
      <c r="O45" s="90"/>
    </row>
    <row r="46" spans="1:15" s="18" customFormat="1" ht="12.2" customHeight="1" x14ac:dyDescent="0.2">
      <c r="N46" s="90"/>
      <c r="O46" s="90"/>
    </row>
    <row r="47" spans="1:15" s="18" customFormat="1" ht="12.2" customHeight="1" x14ac:dyDescent="0.2">
      <c r="N47" s="90"/>
      <c r="O47" s="90"/>
    </row>
    <row r="48" spans="1:15" s="18" customFormat="1" ht="12.2" customHeight="1" x14ac:dyDescent="0.2">
      <c r="N48" s="90"/>
      <c r="O48" s="90"/>
    </row>
    <row r="49" spans="1:15" s="18" customFormat="1" ht="12.2" customHeight="1" x14ac:dyDescent="0.2">
      <c r="N49" s="90"/>
      <c r="O49" s="90"/>
    </row>
    <row r="50" spans="1:15" s="18" customFormat="1" ht="12.2" customHeight="1" x14ac:dyDescent="0.2">
      <c r="N50" s="90"/>
      <c r="O50" s="90"/>
    </row>
    <row r="51" spans="1:15" s="18" customFormat="1" ht="12.2" customHeight="1" x14ac:dyDescent="0.2">
      <c r="N51" s="90"/>
      <c r="O51" s="90"/>
    </row>
    <row r="52" spans="1:15" s="18" customFormat="1" ht="12.2" customHeight="1" x14ac:dyDescent="0.2">
      <c r="N52" s="90"/>
      <c r="O52" s="90"/>
    </row>
    <row r="53" spans="1:15" s="18" customFormat="1" ht="12.2" customHeight="1" x14ac:dyDescent="0.2">
      <c r="N53" s="90"/>
      <c r="O53" s="90"/>
    </row>
    <row r="54" spans="1:15" s="18" customFormat="1" ht="12.2" customHeight="1" x14ac:dyDescent="0.2">
      <c r="N54" s="90"/>
      <c r="O54" s="90"/>
    </row>
    <row r="55" spans="1:15" s="18" customFormat="1" ht="12.2" customHeight="1" x14ac:dyDescent="0.2">
      <c r="N55" s="90"/>
      <c r="O55" s="90"/>
    </row>
    <row r="56" spans="1:15" s="18" customFormat="1" ht="12.2" customHeight="1" x14ac:dyDescent="0.2">
      <c r="N56" s="90"/>
      <c r="O56" s="90"/>
    </row>
    <row r="57" spans="1:15" s="18" customFormat="1" ht="12.2" customHeight="1" x14ac:dyDescent="0.2">
      <c r="A57" s="107"/>
      <c r="N57" s="90"/>
      <c r="O57" s="90"/>
    </row>
    <row r="58" spans="1:15" ht="3.75" customHeight="1" x14ac:dyDescent="0.2"/>
    <row r="60" spans="1:15" x14ac:dyDescent="0.2">
      <c r="N60" s="105"/>
    </row>
    <row r="61" spans="1:15" x14ac:dyDescent="0.2">
      <c r="N61" s="105"/>
    </row>
    <row r="62" spans="1:15" x14ac:dyDescent="0.2">
      <c r="N62" s="105"/>
    </row>
    <row r="63" spans="1:15" x14ac:dyDescent="0.2">
      <c r="N63" s="105"/>
    </row>
    <row r="64" spans="1:15" x14ac:dyDescent="0.2">
      <c r="N64" s="105"/>
    </row>
    <row r="65" spans="14:14" x14ac:dyDescent="0.2">
      <c r="N65" s="105"/>
    </row>
    <row r="66" spans="14:14" x14ac:dyDescent="0.2">
      <c r="N66" s="105"/>
    </row>
    <row r="67" spans="14:14" x14ac:dyDescent="0.2">
      <c r="N67" s="105"/>
    </row>
    <row r="68" spans="14:14" x14ac:dyDescent="0.2">
      <c r="N68" s="105"/>
    </row>
    <row r="69" spans="14:14" x14ac:dyDescent="0.2">
      <c r="N69" s="105"/>
    </row>
    <row r="70" spans="14:14" x14ac:dyDescent="0.2">
      <c r="N70" s="105"/>
    </row>
    <row r="71" spans="14:14" x14ac:dyDescent="0.2">
      <c r="N71" s="105"/>
    </row>
  </sheetData>
  <sheetProtection algorithmName="SHA-512" hashValue="tKjgs5Yc1kL0bevL3MNGGpLdLdJL95b2ZJx7sumoTsn6X8F6/9QGPtN1yYYSRYHzlFcMhGwPZYWdU02gfCcSrA==" saltValue="gbzW6li4oSlDZn9MwEtjcQ==" spinCount="100000"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S71"/>
  <sheetViews>
    <sheetView showGridLines="0" tabSelected="1" zoomScale="145" zoomScaleNormal="145" workbookViewId="0">
      <selection activeCell="I7" sqref="I7"/>
    </sheetView>
  </sheetViews>
  <sheetFormatPr defaultRowHeight="12.75" x14ac:dyDescent="0.2"/>
  <cols>
    <col min="1" max="1" width="3.140625" customWidth="1"/>
    <col min="2" max="6" width="30.7109375" customWidth="1"/>
    <col min="7" max="7" width="6" customWidth="1"/>
  </cols>
  <sheetData>
    <row r="1" spans="1:7" x14ac:dyDescent="0.2">
      <c r="A1" s="429" t="s">
        <v>163</v>
      </c>
      <c r="B1" s="429"/>
      <c r="C1" s="429"/>
      <c r="D1" s="429"/>
      <c r="E1" s="429"/>
      <c r="F1" s="429"/>
      <c r="G1" s="429"/>
    </row>
    <row r="2" spans="1:7" x14ac:dyDescent="0.2">
      <c r="A2" s="286"/>
      <c r="B2" s="286"/>
      <c r="C2" s="286"/>
      <c r="D2" s="286"/>
      <c r="E2" s="286"/>
      <c r="F2" s="286"/>
      <c r="G2" s="286"/>
    </row>
    <row r="3" spans="1:7" x14ac:dyDescent="0.2">
      <c r="A3" s="281"/>
      <c r="B3" s="287" t="s">
        <v>103</v>
      </c>
      <c r="C3" s="281"/>
      <c r="D3" s="281"/>
      <c r="E3" s="281"/>
      <c r="F3" s="288"/>
      <c r="G3" s="281"/>
    </row>
    <row r="4" spans="1:7" x14ac:dyDescent="0.2">
      <c r="A4" s="281"/>
      <c r="B4" s="287" t="s">
        <v>104</v>
      </c>
      <c r="C4" s="281"/>
      <c r="D4" s="281"/>
      <c r="E4" s="281"/>
      <c r="F4" s="288"/>
      <c r="G4" s="281"/>
    </row>
    <row r="5" spans="1:7" x14ac:dyDescent="0.2">
      <c r="A5" s="281"/>
      <c r="B5" s="289"/>
      <c r="C5" s="281"/>
      <c r="D5" s="281"/>
      <c r="E5" s="281"/>
      <c r="F5" s="288"/>
      <c r="G5" s="281"/>
    </row>
    <row r="6" spans="1:7" x14ac:dyDescent="0.2">
      <c r="A6" s="290"/>
      <c r="B6" s="322" t="str">
        <f>'ASA1'!C9</f>
        <v>Cooperative Association for Special Eduation</v>
      </c>
      <c r="C6" s="290"/>
      <c r="D6" s="290"/>
      <c r="E6" s="290"/>
      <c r="F6" s="291"/>
      <c r="G6" s="290"/>
    </row>
    <row r="7" spans="1:7" x14ac:dyDescent="0.2">
      <c r="A7" s="290"/>
      <c r="B7" s="322" t="str">
        <f>'ASA1'!C10</f>
        <v>19-022-0150-61</v>
      </c>
      <c r="C7" s="290"/>
      <c r="D7" s="290"/>
      <c r="E7" s="290"/>
      <c r="F7" s="291"/>
      <c r="G7" s="290"/>
    </row>
    <row r="8" spans="1:7" x14ac:dyDescent="0.2">
      <c r="A8" s="281"/>
      <c r="B8" s="289"/>
      <c r="C8" s="281"/>
      <c r="D8" s="281"/>
      <c r="E8" s="281"/>
      <c r="F8" s="288"/>
      <c r="G8" s="281"/>
    </row>
    <row r="9" spans="1:7" ht="13.5" thickBot="1" x14ac:dyDescent="0.25">
      <c r="A9" s="281"/>
      <c r="B9" s="425" t="s">
        <v>206</v>
      </c>
      <c r="C9" s="426"/>
      <c r="D9" s="426"/>
      <c r="E9" s="426"/>
      <c r="F9" s="426"/>
      <c r="G9" s="288"/>
    </row>
    <row r="10" spans="1:7" x14ac:dyDescent="0.2">
      <c r="A10" s="281"/>
      <c r="B10" s="292"/>
      <c r="C10" s="293"/>
      <c r="D10" s="294"/>
      <c r="E10" s="295"/>
      <c r="F10" s="294"/>
      <c r="G10" s="281"/>
    </row>
    <row r="11" spans="1:7" ht="13.5" thickBot="1" x14ac:dyDescent="0.25">
      <c r="A11" s="281"/>
      <c r="B11" s="296"/>
      <c r="C11" s="297"/>
      <c r="D11" s="298"/>
      <c r="E11" s="299"/>
      <c r="F11" s="300"/>
      <c r="G11" s="281"/>
    </row>
    <row r="12" spans="1:7" x14ac:dyDescent="0.2">
      <c r="A12" s="281"/>
      <c r="B12" s="302" t="s">
        <v>71</v>
      </c>
      <c r="C12" s="301" t="s">
        <v>7</v>
      </c>
      <c r="D12" s="302" t="s">
        <v>89</v>
      </c>
      <c r="E12" s="302" t="s">
        <v>90</v>
      </c>
      <c r="F12" s="303" t="s">
        <v>72</v>
      </c>
      <c r="G12" s="281"/>
    </row>
    <row r="13" spans="1:7" ht="315" x14ac:dyDescent="0.2">
      <c r="A13" s="281"/>
      <c r="B13" s="361" t="s">
        <v>397</v>
      </c>
      <c r="C13" s="367" t="s">
        <v>398</v>
      </c>
      <c r="D13" s="430" t="s">
        <v>399</v>
      </c>
      <c r="E13" s="361" t="s">
        <v>400</v>
      </c>
      <c r="F13" s="364" t="s">
        <v>401</v>
      </c>
      <c r="G13" s="281"/>
    </row>
    <row r="14" spans="1:7" x14ac:dyDescent="0.2">
      <c r="A14" s="281"/>
      <c r="B14" s="362"/>
      <c r="D14" s="430"/>
      <c r="E14" s="362"/>
      <c r="F14" s="335"/>
      <c r="G14" s="281"/>
    </row>
    <row r="15" spans="1:7" x14ac:dyDescent="0.2">
      <c r="A15" s="281"/>
      <c r="B15" s="362"/>
      <c r="D15" s="430"/>
      <c r="E15" s="362"/>
      <c r="F15" s="335"/>
      <c r="G15" s="281"/>
    </row>
    <row r="16" spans="1:7" x14ac:dyDescent="0.2">
      <c r="A16" s="281"/>
      <c r="B16" s="362"/>
      <c r="D16" s="430"/>
      <c r="E16" s="362"/>
      <c r="F16" s="335"/>
      <c r="G16" s="281"/>
    </row>
    <row r="17" spans="2:6" x14ac:dyDescent="0.2">
      <c r="B17" s="362"/>
      <c r="D17" s="430"/>
      <c r="E17" s="362"/>
      <c r="F17" s="335"/>
    </row>
    <row r="18" spans="2:6" x14ac:dyDescent="0.2">
      <c r="B18" s="362"/>
      <c r="C18" s="305"/>
      <c r="D18" s="430"/>
      <c r="E18" s="362"/>
      <c r="F18" s="335"/>
    </row>
    <row r="19" spans="2:6" x14ac:dyDescent="0.2">
      <c r="B19" s="362"/>
      <c r="C19" s="305"/>
      <c r="D19" s="430"/>
      <c r="E19" s="362"/>
      <c r="F19" s="335"/>
    </row>
    <row r="20" spans="2:6" x14ac:dyDescent="0.2">
      <c r="B20" s="362"/>
      <c r="C20" s="305"/>
      <c r="D20" s="430"/>
      <c r="E20" s="362"/>
      <c r="F20" s="335"/>
    </row>
    <row r="21" spans="2:6" x14ac:dyDescent="0.2">
      <c r="B21" s="362"/>
      <c r="C21" s="305"/>
      <c r="D21" s="430"/>
      <c r="E21" s="362"/>
      <c r="F21" s="335"/>
    </row>
    <row r="22" spans="2:6" x14ac:dyDescent="0.2">
      <c r="B22" s="362"/>
      <c r="C22" s="305"/>
      <c r="D22" s="430"/>
      <c r="E22" s="362"/>
      <c r="F22" s="335"/>
    </row>
    <row r="23" spans="2:6" x14ac:dyDescent="0.2">
      <c r="B23" s="362"/>
      <c r="C23" s="305"/>
      <c r="D23" s="430"/>
      <c r="E23" s="362"/>
      <c r="F23" s="335"/>
    </row>
    <row r="24" spans="2:6" x14ac:dyDescent="0.2">
      <c r="B24" s="362"/>
      <c r="C24" s="305"/>
      <c r="D24" s="430"/>
      <c r="E24" s="362"/>
      <c r="F24" s="335"/>
    </row>
    <row r="25" spans="2:6" x14ac:dyDescent="0.2">
      <c r="B25" s="362"/>
      <c r="C25" s="305"/>
      <c r="D25" s="430"/>
      <c r="E25" s="362"/>
      <c r="F25" s="335"/>
    </row>
    <row r="26" spans="2:6" x14ac:dyDescent="0.2">
      <c r="B26" s="362"/>
      <c r="C26" s="305"/>
      <c r="D26" s="430"/>
      <c r="E26" s="362"/>
      <c r="F26" s="335"/>
    </row>
    <row r="27" spans="2:6" x14ac:dyDescent="0.2">
      <c r="B27" s="362"/>
      <c r="C27" s="305"/>
      <c r="D27" s="430"/>
      <c r="E27" s="362"/>
      <c r="F27" s="335"/>
    </row>
    <row r="28" spans="2:6" x14ac:dyDescent="0.2">
      <c r="B28" s="362"/>
      <c r="C28" s="305"/>
      <c r="D28" s="430"/>
      <c r="E28" s="362"/>
      <c r="F28" s="335"/>
    </row>
    <row r="29" spans="2:6" x14ac:dyDescent="0.2">
      <c r="B29" s="362"/>
      <c r="C29" s="305"/>
      <c r="D29" s="430"/>
      <c r="E29" s="362"/>
      <c r="F29" s="335"/>
    </row>
    <row r="30" spans="2:6" x14ac:dyDescent="0.2">
      <c r="B30" s="362"/>
      <c r="C30" s="305"/>
      <c r="D30" s="430"/>
      <c r="E30" s="362"/>
      <c r="F30" s="335"/>
    </row>
    <row r="31" spans="2:6" ht="13.5" thickBot="1" x14ac:dyDescent="0.25">
      <c r="B31" s="363"/>
      <c r="C31" s="306"/>
      <c r="D31" s="431"/>
      <c r="E31" s="363"/>
      <c r="F31" s="336"/>
    </row>
    <row r="32" spans="2:6" ht="13.5" thickTop="1" x14ac:dyDescent="0.2">
      <c r="B32" s="307"/>
      <c r="C32" s="305"/>
      <c r="D32" s="304"/>
      <c r="E32" s="304"/>
      <c r="F32" s="304"/>
    </row>
    <row r="33" spans="2:6" x14ac:dyDescent="0.2">
      <c r="B33" s="427" t="s">
        <v>186</v>
      </c>
      <c r="C33" s="428"/>
      <c r="D33" s="428"/>
      <c r="E33" s="428"/>
      <c r="F33" s="428"/>
    </row>
    <row r="34" spans="2:6" x14ac:dyDescent="0.2">
      <c r="B34" s="308"/>
      <c r="C34" s="309"/>
      <c r="D34" s="309"/>
      <c r="E34" s="309"/>
      <c r="F34" s="309"/>
    </row>
    <row r="35" spans="2:6" x14ac:dyDescent="0.2">
      <c r="B35" s="370" t="s">
        <v>71</v>
      </c>
      <c r="C35" s="371" t="s">
        <v>7</v>
      </c>
      <c r="D35" s="371" t="s">
        <v>73</v>
      </c>
      <c r="E35" s="372" t="s">
        <v>82</v>
      </c>
      <c r="F35" s="368"/>
    </row>
    <row r="36" spans="2:6" ht="326.25" x14ac:dyDescent="0.2">
      <c r="B36" s="373" t="s">
        <v>393</v>
      </c>
      <c r="C36" s="361" t="s">
        <v>394</v>
      </c>
      <c r="D36" s="361" t="s">
        <v>395</v>
      </c>
      <c r="E36" s="374" t="s">
        <v>396</v>
      </c>
      <c r="F36" s="369"/>
    </row>
    <row r="37" spans="2:6" x14ac:dyDescent="0.2">
      <c r="B37" s="375"/>
      <c r="C37" s="362"/>
      <c r="D37" s="362"/>
      <c r="E37" s="376"/>
      <c r="F37" s="369"/>
    </row>
    <row r="38" spans="2:6" x14ac:dyDescent="0.2">
      <c r="B38" s="375"/>
      <c r="C38" s="362"/>
      <c r="D38" s="362"/>
      <c r="E38" s="376"/>
      <c r="F38" s="369"/>
    </row>
    <row r="39" spans="2:6" x14ac:dyDescent="0.2">
      <c r="B39" s="375"/>
      <c r="C39" s="362"/>
      <c r="D39" s="362"/>
      <c r="E39" s="376"/>
      <c r="F39" s="369"/>
    </row>
    <row r="40" spans="2:6" x14ac:dyDescent="0.2">
      <c r="B40" s="375"/>
      <c r="C40" s="362"/>
      <c r="D40" s="362"/>
      <c r="E40" s="376"/>
      <c r="F40" s="369"/>
    </row>
    <row r="41" spans="2:6" x14ac:dyDescent="0.2">
      <c r="B41" s="375"/>
      <c r="C41" s="362"/>
      <c r="D41" s="362"/>
      <c r="E41" s="376"/>
      <c r="F41" s="369"/>
    </row>
    <row r="42" spans="2:6" x14ac:dyDescent="0.2">
      <c r="B42" s="375"/>
      <c r="C42" s="362"/>
      <c r="D42" s="362"/>
      <c r="E42" s="376"/>
      <c r="F42" s="369"/>
    </row>
    <row r="43" spans="2:6" x14ac:dyDescent="0.2">
      <c r="B43" s="375"/>
      <c r="C43" s="362"/>
      <c r="D43" s="362"/>
      <c r="E43" s="376"/>
      <c r="F43" s="369"/>
    </row>
    <row r="44" spans="2:6" x14ac:dyDescent="0.2">
      <c r="B44" s="375"/>
      <c r="C44" s="362"/>
      <c r="D44" s="362"/>
      <c r="E44" s="376"/>
      <c r="F44" s="369"/>
    </row>
    <row r="45" spans="2:6" x14ac:dyDescent="0.2">
      <c r="B45" s="375"/>
      <c r="C45" s="362"/>
      <c r="D45" s="362"/>
      <c r="E45" s="376"/>
      <c r="F45" s="369"/>
    </row>
    <row r="46" spans="2:6" x14ac:dyDescent="0.2">
      <c r="B46" s="375"/>
      <c r="C46" s="362"/>
      <c r="D46" s="362"/>
      <c r="E46" s="376"/>
      <c r="F46" s="369"/>
    </row>
    <row r="47" spans="2:6" x14ac:dyDescent="0.2">
      <c r="B47" s="375"/>
      <c r="C47" s="362"/>
      <c r="D47" s="362"/>
      <c r="E47" s="376"/>
      <c r="F47" s="369"/>
    </row>
    <row r="48" spans="2:6" x14ac:dyDescent="0.2">
      <c r="B48" s="375"/>
      <c r="C48" s="362"/>
      <c r="D48" s="362"/>
      <c r="E48" s="376"/>
      <c r="F48" s="369"/>
    </row>
    <row r="49" spans="2:19" x14ac:dyDescent="0.2">
      <c r="B49" s="375"/>
      <c r="C49" s="362"/>
      <c r="D49" s="362"/>
      <c r="E49" s="376"/>
      <c r="F49" s="369"/>
    </row>
    <row r="50" spans="2:19" x14ac:dyDescent="0.2">
      <c r="B50" s="375"/>
      <c r="C50" s="362"/>
      <c r="D50" s="362"/>
      <c r="E50" s="376"/>
      <c r="F50" s="369"/>
    </row>
    <row r="51" spans="2:19" x14ac:dyDescent="0.2">
      <c r="B51" s="375"/>
      <c r="C51" s="362"/>
      <c r="D51" s="362"/>
      <c r="E51" s="376"/>
      <c r="F51" s="369"/>
    </row>
    <row r="52" spans="2:19" x14ac:dyDescent="0.2">
      <c r="B52" s="377"/>
      <c r="C52" s="378"/>
      <c r="D52" s="378"/>
      <c r="E52" s="379"/>
      <c r="F52" s="369"/>
    </row>
    <row r="53" spans="2:19" x14ac:dyDescent="0.2">
      <c r="C53" s="360"/>
      <c r="D53" s="366"/>
      <c r="E53" s="359"/>
      <c r="F53" s="310"/>
    </row>
    <row r="54" spans="2:19" x14ac:dyDescent="0.2">
      <c r="D54" s="365"/>
    </row>
    <row r="55" spans="2:19" x14ac:dyDescent="0.2">
      <c r="D55" s="366"/>
    </row>
    <row r="56" spans="2:19" x14ac:dyDescent="0.2">
      <c r="C56" s="359"/>
      <c r="D56" s="365"/>
    </row>
    <row r="57" spans="2:19" x14ac:dyDescent="0.2">
      <c r="C57" s="359"/>
      <c r="D57" s="365"/>
      <c r="E57" s="359"/>
      <c r="F57" s="359"/>
      <c r="G57" s="359"/>
      <c r="H57" s="359"/>
      <c r="I57" s="359"/>
      <c r="J57" s="359"/>
      <c r="K57" s="359"/>
      <c r="L57" s="359"/>
      <c r="M57" s="359"/>
      <c r="N57" s="359"/>
      <c r="O57" s="359"/>
      <c r="P57" s="359"/>
      <c r="Q57" s="359"/>
      <c r="R57" s="359"/>
      <c r="S57" s="359"/>
    </row>
    <row r="58" spans="2:19" x14ac:dyDescent="0.2">
      <c r="C58" s="359"/>
      <c r="D58" s="365"/>
    </row>
    <row r="59" spans="2:19" x14ac:dyDescent="0.2">
      <c r="C59" s="359"/>
      <c r="D59" s="365"/>
    </row>
    <row r="60" spans="2:19" x14ac:dyDescent="0.2">
      <c r="C60" s="359"/>
      <c r="D60" s="366"/>
    </row>
    <row r="61" spans="2:19" x14ac:dyDescent="0.2">
      <c r="C61" s="359"/>
      <c r="D61" s="366"/>
    </row>
    <row r="62" spans="2:19" x14ac:dyDescent="0.2">
      <c r="C62" s="359"/>
      <c r="D62" s="365"/>
    </row>
    <row r="63" spans="2:19" x14ac:dyDescent="0.2">
      <c r="C63" s="359"/>
    </row>
    <row r="64" spans="2:19" x14ac:dyDescent="0.2">
      <c r="C64" s="359"/>
    </row>
    <row r="65" spans="3:3" x14ac:dyDescent="0.2">
      <c r="C65" s="359"/>
    </row>
    <row r="66" spans="3:3" x14ac:dyDescent="0.2">
      <c r="C66" s="359"/>
    </row>
    <row r="67" spans="3:3" x14ac:dyDescent="0.2">
      <c r="C67" s="359"/>
    </row>
    <row r="68" spans="3:3" x14ac:dyDescent="0.2">
      <c r="C68" s="359"/>
    </row>
    <row r="69" spans="3:3" x14ac:dyDescent="0.2">
      <c r="C69" s="359"/>
    </row>
    <row r="70" spans="3:3" x14ac:dyDescent="0.2">
      <c r="C70" s="359"/>
    </row>
    <row r="71" spans="3:3" x14ac:dyDescent="0.2">
      <c r="C71" s="359"/>
    </row>
  </sheetData>
  <sheetProtection insertRows="0" selectLockedCells="1"/>
  <sortState xmlns:xlrd2="http://schemas.microsoft.com/office/spreadsheetml/2017/richdata2" ref="B13:F31">
    <sortCondition ref="C51"/>
  </sortState>
  <mergeCells count="4">
    <mergeCell ref="B9:F9"/>
    <mergeCell ref="B33:F33"/>
    <mergeCell ref="A1:G1"/>
    <mergeCell ref="D13:D3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113"/>
  <sheetViews>
    <sheetView showGridLines="0" tabSelected="1" workbookViewId="0">
      <selection activeCell="I7" sqref="I7"/>
    </sheetView>
  </sheetViews>
  <sheetFormatPr defaultRowHeight="12.75" x14ac:dyDescent="0.2"/>
  <cols>
    <col min="1" max="1" width="30.7109375" customWidth="1"/>
    <col min="2" max="2" width="24.7109375" customWidth="1"/>
    <col min="4" max="4" width="30.7109375" customWidth="1"/>
    <col min="5" max="5" width="24.7109375" customWidth="1"/>
  </cols>
  <sheetData>
    <row r="1" spans="1:5" ht="21.75" customHeight="1" x14ac:dyDescent="0.2">
      <c r="A1" s="432" t="s">
        <v>96</v>
      </c>
      <c r="B1" s="433"/>
      <c r="C1" s="433"/>
      <c r="D1" s="433"/>
      <c r="E1" s="433"/>
    </row>
    <row r="2" spans="1:5" x14ac:dyDescent="0.2">
      <c r="A2" s="319" t="s">
        <v>182</v>
      </c>
      <c r="B2" s="280"/>
      <c r="C2" s="281"/>
      <c r="D2" s="281"/>
      <c r="E2" s="281"/>
    </row>
    <row r="3" spans="1:5" x14ac:dyDescent="0.2">
      <c r="A3" s="320" t="s">
        <v>183</v>
      </c>
    </row>
    <row r="4" spans="1:5" x14ac:dyDescent="0.2">
      <c r="A4" s="320"/>
    </row>
    <row r="5" spans="1:5" x14ac:dyDescent="0.2">
      <c r="A5" s="318" t="str">
        <f>'ASA1'!C9</f>
        <v>Cooperative Association for Special Eduation</v>
      </c>
    </row>
    <row r="6" spans="1:5" x14ac:dyDescent="0.2">
      <c r="A6" s="318" t="str">
        <f>'ASA1'!C10</f>
        <v>19-022-0150-61</v>
      </c>
    </row>
    <row r="7" spans="1:5" x14ac:dyDescent="0.2">
      <c r="A7" s="339" t="s">
        <v>91</v>
      </c>
      <c r="B7" s="340" t="s">
        <v>87</v>
      </c>
      <c r="C7" s="281"/>
      <c r="D7" s="345" t="s">
        <v>91</v>
      </c>
      <c r="E7" s="346" t="s">
        <v>87</v>
      </c>
    </row>
    <row r="8" spans="1:5" x14ac:dyDescent="0.2">
      <c r="A8" s="341" t="s">
        <v>282</v>
      </c>
      <c r="B8" s="342">
        <v>2551.88</v>
      </c>
      <c r="C8" s="284"/>
      <c r="D8" s="341" t="s">
        <v>276</v>
      </c>
      <c r="E8" s="342">
        <v>5590</v>
      </c>
    </row>
    <row r="9" spans="1:5" x14ac:dyDescent="0.2">
      <c r="A9" s="341" t="s">
        <v>301</v>
      </c>
      <c r="B9" s="342">
        <v>2627.79</v>
      </c>
      <c r="C9" s="284"/>
      <c r="D9" s="341" t="s">
        <v>289</v>
      </c>
      <c r="E9" s="342">
        <v>5702.4</v>
      </c>
    </row>
    <row r="10" spans="1:5" x14ac:dyDescent="0.2">
      <c r="A10" s="341" t="s">
        <v>259</v>
      </c>
      <c r="B10" s="342">
        <v>2653.5</v>
      </c>
      <c r="C10" s="284"/>
      <c r="D10" s="341" t="s">
        <v>296</v>
      </c>
      <c r="E10" s="342">
        <v>6187.99</v>
      </c>
    </row>
    <row r="11" spans="1:5" x14ac:dyDescent="0.2">
      <c r="A11" s="341" t="s">
        <v>277</v>
      </c>
      <c r="B11" s="342">
        <v>2664</v>
      </c>
      <c r="C11" s="284"/>
      <c r="D11" s="341" t="s">
        <v>264</v>
      </c>
      <c r="E11" s="342">
        <v>6650</v>
      </c>
    </row>
    <row r="12" spans="1:5" x14ac:dyDescent="0.2">
      <c r="A12" s="341" t="s">
        <v>230</v>
      </c>
      <c r="B12" s="342">
        <v>2700</v>
      </c>
      <c r="C12" s="284"/>
      <c r="D12" s="341" t="s">
        <v>236</v>
      </c>
      <c r="E12" s="342">
        <v>6792.5</v>
      </c>
    </row>
    <row r="13" spans="1:5" x14ac:dyDescent="0.2">
      <c r="A13" s="341" t="s">
        <v>234</v>
      </c>
      <c r="B13" s="342">
        <v>2700</v>
      </c>
      <c r="C13" s="284"/>
      <c r="D13" s="341" t="s">
        <v>319</v>
      </c>
      <c r="E13" s="342">
        <v>7000</v>
      </c>
    </row>
    <row r="14" spans="1:5" x14ac:dyDescent="0.2">
      <c r="A14" s="341" t="s">
        <v>235</v>
      </c>
      <c r="B14" s="342">
        <v>2700</v>
      </c>
      <c r="C14" s="284"/>
      <c r="D14" s="341" t="s">
        <v>321</v>
      </c>
      <c r="E14" s="342">
        <v>8400</v>
      </c>
    </row>
    <row r="15" spans="1:5" x14ac:dyDescent="0.2">
      <c r="A15" s="341" t="s">
        <v>237</v>
      </c>
      <c r="B15" s="342">
        <v>2700</v>
      </c>
      <c r="C15" s="284"/>
      <c r="D15" s="341" t="s">
        <v>242</v>
      </c>
      <c r="E15" s="342">
        <v>9064.64</v>
      </c>
    </row>
    <row r="16" spans="1:5" x14ac:dyDescent="0.2">
      <c r="A16" s="341" t="s">
        <v>239</v>
      </c>
      <c r="B16" s="342">
        <v>2700</v>
      </c>
      <c r="C16" s="284"/>
      <c r="D16" s="341" t="s">
        <v>293</v>
      </c>
      <c r="E16" s="342">
        <v>9213.75</v>
      </c>
    </row>
    <row r="17" spans="1:5" x14ac:dyDescent="0.2">
      <c r="A17" s="341" t="s">
        <v>261</v>
      </c>
      <c r="B17" s="342">
        <v>2700</v>
      </c>
      <c r="C17" s="284"/>
      <c r="D17" s="341" t="s">
        <v>311</v>
      </c>
      <c r="E17" s="342">
        <v>9908</v>
      </c>
    </row>
    <row r="18" spans="1:5" x14ac:dyDescent="0.2">
      <c r="A18" s="341" t="s">
        <v>262</v>
      </c>
      <c r="B18" s="342">
        <v>2700</v>
      </c>
      <c r="C18" s="284"/>
      <c r="D18" s="341" t="s">
        <v>256</v>
      </c>
      <c r="E18" s="342">
        <v>13662</v>
      </c>
    </row>
    <row r="19" spans="1:5" x14ac:dyDescent="0.2">
      <c r="A19" s="341" t="s">
        <v>263</v>
      </c>
      <c r="B19" s="342">
        <v>2700</v>
      </c>
      <c r="C19" s="284"/>
      <c r="D19" s="341" t="s">
        <v>241</v>
      </c>
      <c r="E19" s="342">
        <v>14754.49</v>
      </c>
    </row>
    <row r="20" spans="1:5" x14ac:dyDescent="0.2">
      <c r="A20" s="341" t="s">
        <v>265</v>
      </c>
      <c r="B20" s="342">
        <v>2700</v>
      </c>
      <c r="C20" s="284"/>
      <c r="D20" s="341" t="s">
        <v>326</v>
      </c>
      <c r="E20" s="342">
        <v>15000</v>
      </c>
    </row>
    <row r="21" spans="1:5" x14ac:dyDescent="0.2">
      <c r="A21" s="341" t="s">
        <v>266</v>
      </c>
      <c r="B21" s="342">
        <v>2700</v>
      </c>
      <c r="C21" s="284"/>
      <c r="D21" s="341" t="s">
        <v>283</v>
      </c>
      <c r="E21" s="342">
        <v>15505.08</v>
      </c>
    </row>
    <row r="22" spans="1:5" x14ac:dyDescent="0.2">
      <c r="A22" s="341" t="s">
        <v>268</v>
      </c>
      <c r="B22" s="342">
        <v>2700</v>
      </c>
      <c r="C22" s="284"/>
      <c r="D22" s="341" t="s">
        <v>267</v>
      </c>
      <c r="E22" s="342">
        <v>16264.37</v>
      </c>
    </row>
    <row r="23" spans="1:5" x14ac:dyDescent="0.2">
      <c r="A23" s="341" t="s">
        <v>269</v>
      </c>
      <c r="B23" s="342">
        <v>2700</v>
      </c>
      <c r="C23" s="284"/>
      <c r="D23" s="341" t="s">
        <v>274</v>
      </c>
      <c r="E23" s="342">
        <v>16887</v>
      </c>
    </row>
    <row r="24" spans="1:5" x14ac:dyDescent="0.2">
      <c r="A24" s="341" t="s">
        <v>279</v>
      </c>
      <c r="B24" s="342">
        <v>2700</v>
      </c>
      <c r="C24" s="284"/>
      <c r="D24" s="341" t="s">
        <v>322</v>
      </c>
      <c r="E24" s="342">
        <v>17216.64</v>
      </c>
    </row>
    <row r="25" spans="1:5" x14ac:dyDescent="0.2">
      <c r="A25" s="341" t="s">
        <v>280</v>
      </c>
      <c r="B25" s="342">
        <v>2700</v>
      </c>
      <c r="C25" s="284"/>
      <c r="D25" s="341" t="s">
        <v>272</v>
      </c>
      <c r="E25" s="342">
        <v>17765.439999999999</v>
      </c>
    </row>
    <row r="26" spans="1:5" x14ac:dyDescent="0.2">
      <c r="A26" s="341" t="s">
        <v>284</v>
      </c>
      <c r="B26" s="342">
        <v>2700</v>
      </c>
      <c r="C26" s="284"/>
      <c r="D26" s="341" t="s">
        <v>243</v>
      </c>
      <c r="E26" s="342">
        <v>18950</v>
      </c>
    </row>
    <row r="27" spans="1:5" x14ac:dyDescent="0.2">
      <c r="A27" s="341" t="s">
        <v>288</v>
      </c>
      <c r="B27" s="342">
        <v>2700</v>
      </c>
      <c r="C27" s="284"/>
      <c r="D27" s="341" t="s">
        <v>232</v>
      </c>
      <c r="E27" s="342">
        <v>19472.16</v>
      </c>
    </row>
    <row r="28" spans="1:5" x14ac:dyDescent="0.2">
      <c r="A28" s="341" t="s">
        <v>290</v>
      </c>
      <c r="B28" s="342">
        <v>2700</v>
      </c>
      <c r="C28" s="284"/>
      <c r="D28" s="341" t="s">
        <v>226</v>
      </c>
      <c r="E28" s="342">
        <v>23413.99</v>
      </c>
    </row>
    <row r="29" spans="1:5" x14ac:dyDescent="0.2">
      <c r="A29" s="341" t="s">
        <v>295</v>
      </c>
      <c r="B29" s="342">
        <v>2700</v>
      </c>
      <c r="C29" s="284"/>
      <c r="D29" s="341" t="s">
        <v>307</v>
      </c>
      <c r="E29" s="342">
        <v>23567</v>
      </c>
    </row>
    <row r="30" spans="1:5" x14ac:dyDescent="0.2">
      <c r="A30" s="341" t="s">
        <v>300</v>
      </c>
      <c r="B30" s="342">
        <v>2700</v>
      </c>
      <c r="C30" s="284"/>
      <c r="D30" s="341" t="s">
        <v>246</v>
      </c>
      <c r="E30" s="342">
        <v>26320</v>
      </c>
    </row>
    <row r="31" spans="1:5" x14ac:dyDescent="0.2">
      <c r="A31" s="341" t="s">
        <v>312</v>
      </c>
      <c r="B31" s="342">
        <v>2700</v>
      </c>
      <c r="C31" s="284"/>
      <c r="D31" s="341" t="s">
        <v>306</v>
      </c>
      <c r="E31" s="342">
        <v>29789.85</v>
      </c>
    </row>
    <row r="32" spans="1:5" x14ac:dyDescent="0.2">
      <c r="A32" s="341" t="s">
        <v>315</v>
      </c>
      <c r="B32" s="342">
        <v>2700</v>
      </c>
      <c r="C32" s="284"/>
      <c r="D32" s="341" t="s">
        <v>304</v>
      </c>
      <c r="E32" s="342">
        <v>30108.09</v>
      </c>
    </row>
    <row r="33" spans="1:5" x14ac:dyDescent="0.2">
      <c r="A33" s="341" t="s">
        <v>327</v>
      </c>
      <c r="B33" s="342">
        <v>2700</v>
      </c>
      <c r="C33" s="281"/>
      <c r="D33" s="341" t="s">
        <v>313</v>
      </c>
      <c r="E33" s="342">
        <v>31343.75</v>
      </c>
    </row>
    <row r="34" spans="1:5" x14ac:dyDescent="0.2">
      <c r="A34" s="341" t="s">
        <v>330</v>
      </c>
      <c r="B34" s="342">
        <v>2700</v>
      </c>
      <c r="C34" s="281"/>
      <c r="D34" s="341" t="s">
        <v>229</v>
      </c>
      <c r="E34" s="342">
        <v>33500</v>
      </c>
    </row>
    <row r="35" spans="1:5" x14ac:dyDescent="0.2">
      <c r="A35" s="341" t="s">
        <v>231</v>
      </c>
      <c r="B35" s="342">
        <v>2750</v>
      </c>
      <c r="C35" s="281"/>
      <c r="D35" s="341" t="s">
        <v>291</v>
      </c>
      <c r="E35" s="342">
        <v>37715.75</v>
      </c>
    </row>
    <row r="36" spans="1:5" x14ac:dyDescent="0.2">
      <c r="A36" s="341" t="s">
        <v>308</v>
      </c>
      <c r="B36" s="342">
        <v>2750</v>
      </c>
      <c r="C36" s="281"/>
      <c r="D36" s="341" t="s">
        <v>287</v>
      </c>
      <c r="E36" s="342">
        <v>44211.98</v>
      </c>
    </row>
    <row r="37" spans="1:5" x14ac:dyDescent="0.2">
      <c r="A37" s="341" t="s">
        <v>323</v>
      </c>
      <c r="B37" s="342">
        <v>3000</v>
      </c>
      <c r="C37" s="281"/>
      <c r="D37" s="341" t="s">
        <v>254</v>
      </c>
      <c r="E37" s="342">
        <v>44400.480000000003</v>
      </c>
    </row>
    <row r="38" spans="1:5" x14ac:dyDescent="0.2">
      <c r="A38" s="341" t="s">
        <v>292</v>
      </c>
      <c r="B38" s="342">
        <v>3209.26</v>
      </c>
      <c r="C38" s="281"/>
      <c r="D38" s="341" t="s">
        <v>240</v>
      </c>
      <c r="E38" s="342">
        <v>48277.57</v>
      </c>
    </row>
    <row r="39" spans="1:5" x14ac:dyDescent="0.2">
      <c r="A39" s="341" t="s">
        <v>328</v>
      </c>
      <c r="B39" s="342">
        <v>3307.96</v>
      </c>
      <c r="C39" s="281"/>
      <c r="D39" s="341" t="s">
        <v>309</v>
      </c>
      <c r="E39" s="342">
        <v>50400</v>
      </c>
    </row>
    <row r="40" spans="1:5" x14ac:dyDescent="0.2">
      <c r="A40" s="341" t="s">
        <v>298</v>
      </c>
      <c r="B40" s="342">
        <v>3350</v>
      </c>
      <c r="C40" s="281"/>
      <c r="D40" s="341" t="s">
        <v>299</v>
      </c>
      <c r="E40" s="342">
        <v>52868.32</v>
      </c>
    </row>
    <row r="41" spans="1:5" x14ac:dyDescent="0.2">
      <c r="A41" s="341" t="s">
        <v>257</v>
      </c>
      <c r="B41" s="342">
        <v>3359.84</v>
      </c>
      <c r="C41" s="281"/>
      <c r="D41" s="341" t="s">
        <v>324</v>
      </c>
      <c r="E41" s="342">
        <v>77024.960000000006</v>
      </c>
    </row>
    <row r="42" spans="1:5" x14ac:dyDescent="0.2">
      <c r="A42" s="341" t="s">
        <v>278</v>
      </c>
      <c r="B42" s="342">
        <v>3408.6</v>
      </c>
      <c r="C42" s="281"/>
      <c r="D42" s="341" t="s">
        <v>244</v>
      </c>
      <c r="E42" s="342">
        <v>83438</v>
      </c>
    </row>
    <row r="43" spans="1:5" x14ac:dyDescent="0.2">
      <c r="A43" s="341" t="s">
        <v>260</v>
      </c>
      <c r="B43" s="342">
        <v>3427.6</v>
      </c>
      <c r="C43" s="281"/>
      <c r="D43" s="341" t="s">
        <v>238</v>
      </c>
      <c r="E43" s="342">
        <v>105302.65</v>
      </c>
    </row>
    <row r="44" spans="1:5" x14ac:dyDescent="0.2">
      <c r="A44" s="341" t="s">
        <v>286</v>
      </c>
      <c r="B44" s="342">
        <v>3563.13</v>
      </c>
      <c r="C44" s="281"/>
      <c r="D44" s="341" t="s">
        <v>305</v>
      </c>
      <c r="E44" s="342">
        <v>118306</v>
      </c>
    </row>
    <row r="45" spans="1:5" x14ac:dyDescent="0.2">
      <c r="A45" s="341" t="s">
        <v>245</v>
      </c>
      <c r="B45" s="342">
        <v>3813.03</v>
      </c>
      <c r="D45" s="341" t="s">
        <v>310</v>
      </c>
      <c r="E45" s="342">
        <v>134104.57</v>
      </c>
    </row>
    <row r="46" spans="1:5" x14ac:dyDescent="0.2">
      <c r="A46" s="341" t="s">
        <v>318</v>
      </c>
      <c r="B46" s="342">
        <v>3850</v>
      </c>
      <c r="D46" s="341" t="s">
        <v>316</v>
      </c>
      <c r="E46" s="342">
        <v>212097.71</v>
      </c>
    </row>
    <row r="47" spans="1:5" x14ac:dyDescent="0.2">
      <c r="A47" s="341" t="s">
        <v>294</v>
      </c>
      <c r="B47" s="342">
        <v>3957.1</v>
      </c>
      <c r="D47" s="341" t="s">
        <v>252</v>
      </c>
      <c r="E47" s="342">
        <v>260921.13</v>
      </c>
    </row>
    <row r="48" spans="1:5" x14ac:dyDescent="0.2">
      <c r="A48" s="341" t="s">
        <v>331</v>
      </c>
      <c r="B48" s="342">
        <v>4445</v>
      </c>
      <c r="D48" s="341" t="s">
        <v>249</v>
      </c>
      <c r="E48" s="342">
        <v>284753.31</v>
      </c>
    </row>
    <row r="49" spans="1:5" x14ac:dyDescent="0.2">
      <c r="A49" s="341" t="s">
        <v>233</v>
      </c>
      <c r="B49" s="342">
        <v>4448.99</v>
      </c>
      <c r="D49" s="341" t="s">
        <v>250</v>
      </c>
      <c r="E49" s="342">
        <v>338655.28</v>
      </c>
    </row>
    <row r="50" spans="1:5" x14ac:dyDescent="0.2">
      <c r="A50" s="341" t="s">
        <v>258</v>
      </c>
      <c r="B50" s="342">
        <v>4454.25</v>
      </c>
      <c r="D50" s="341" t="s">
        <v>320</v>
      </c>
      <c r="E50" s="342">
        <v>391503.06</v>
      </c>
    </row>
    <row r="51" spans="1:5" x14ac:dyDescent="0.2">
      <c r="A51" s="341" t="s">
        <v>285</v>
      </c>
      <c r="B51" s="342">
        <v>4469.8500000000004</v>
      </c>
      <c r="D51" s="341" t="s">
        <v>271</v>
      </c>
      <c r="E51" s="342">
        <v>480586.36</v>
      </c>
    </row>
    <row r="52" spans="1:5" x14ac:dyDescent="0.2">
      <c r="A52" s="341" t="s">
        <v>297</v>
      </c>
      <c r="B52" s="342">
        <v>4469.8500000000004</v>
      </c>
      <c r="D52" s="341" t="s">
        <v>251</v>
      </c>
      <c r="E52" s="342">
        <v>488386.65</v>
      </c>
    </row>
    <row r="53" spans="1:5" x14ac:dyDescent="0.2">
      <c r="A53" s="341" t="s">
        <v>303</v>
      </c>
      <c r="B53" s="342">
        <v>4499.8500000000004</v>
      </c>
      <c r="D53" s="341" t="s">
        <v>248</v>
      </c>
      <c r="E53" s="342">
        <v>502465.97</v>
      </c>
    </row>
    <row r="54" spans="1:5" x14ac:dyDescent="0.2">
      <c r="A54" s="341" t="s">
        <v>314</v>
      </c>
      <c r="B54" s="342">
        <v>4719.99</v>
      </c>
      <c r="D54" s="341" t="s">
        <v>273</v>
      </c>
      <c r="E54" s="342">
        <v>644511.46</v>
      </c>
    </row>
    <row r="55" spans="1:5" x14ac:dyDescent="0.2">
      <c r="A55" s="341" t="s">
        <v>302</v>
      </c>
      <c r="B55" s="342">
        <v>4940.37</v>
      </c>
      <c r="D55" s="341" t="s">
        <v>247</v>
      </c>
      <c r="E55" s="342">
        <v>688853.46</v>
      </c>
    </row>
    <row r="56" spans="1:5" x14ac:dyDescent="0.2">
      <c r="A56" s="341" t="s">
        <v>227</v>
      </c>
      <c r="B56" s="342">
        <v>5000</v>
      </c>
      <c r="D56" s="341" t="s">
        <v>253</v>
      </c>
      <c r="E56" s="342">
        <v>889855.72</v>
      </c>
    </row>
    <row r="57" spans="1:5" x14ac:dyDescent="0.2">
      <c r="A57" s="341" t="s">
        <v>325</v>
      </c>
      <c r="B57" s="342">
        <v>5000.2</v>
      </c>
      <c r="D57" s="341" t="s">
        <v>317</v>
      </c>
      <c r="E57" s="342">
        <v>944410.6</v>
      </c>
    </row>
    <row r="58" spans="1:5" x14ac:dyDescent="0.2">
      <c r="A58" s="341" t="s">
        <v>228</v>
      </c>
      <c r="B58" s="342">
        <v>5015.99</v>
      </c>
      <c r="D58" s="341" t="s">
        <v>275</v>
      </c>
      <c r="E58" s="342">
        <v>1860224.66</v>
      </c>
    </row>
    <row r="59" spans="1:5" x14ac:dyDescent="0.2">
      <c r="A59" s="341" t="s">
        <v>281</v>
      </c>
      <c r="B59" s="342">
        <v>5048.3999999999996</v>
      </c>
      <c r="D59" s="343" t="s">
        <v>255</v>
      </c>
      <c r="E59" s="344">
        <v>2759883.09</v>
      </c>
    </row>
    <row r="60" spans="1:5" x14ac:dyDescent="0.2">
      <c r="A60" s="341" t="s">
        <v>329</v>
      </c>
      <c r="B60" s="342">
        <v>5063.13</v>
      </c>
      <c r="D60" s="285"/>
      <c r="E60" s="285"/>
    </row>
    <row r="61" spans="1:5" x14ac:dyDescent="0.2">
      <c r="A61" s="343" t="s">
        <v>270</v>
      </c>
      <c r="B61" s="344">
        <v>5450</v>
      </c>
      <c r="D61" s="285"/>
      <c r="E61" s="285"/>
    </row>
    <row r="62" spans="1:5" x14ac:dyDescent="0.2">
      <c r="A62" s="337"/>
      <c r="B62" s="338"/>
      <c r="D62" s="285"/>
      <c r="E62" s="285"/>
    </row>
    <row r="63" spans="1:5" x14ac:dyDescent="0.2">
      <c r="A63" s="337"/>
      <c r="B63" s="338"/>
      <c r="D63" s="285"/>
      <c r="E63" s="285"/>
    </row>
    <row r="64" spans="1:5" x14ac:dyDescent="0.2">
      <c r="A64" s="337"/>
      <c r="B64" s="338"/>
      <c r="D64" s="285"/>
      <c r="E64" s="285"/>
    </row>
    <row r="65" spans="1:5" x14ac:dyDescent="0.2">
      <c r="A65" s="337"/>
      <c r="B65" s="338"/>
      <c r="D65" s="285"/>
      <c r="E65" s="285"/>
    </row>
    <row r="66" spans="1:5" x14ac:dyDescent="0.2">
      <c r="A66" s="337"/>
      <c r="B66" s="338"/>
      <c r="D66" s="285"/>
      <c r="E66" s="285"/>
    </row>
    <row r="67" spans="1:5" x14ac:dyDescent="0.2">
      <c r="A67" s="337"/>
      <c r="B67" s="338"/>
      <c r="D67" s="285"/>
      <c r="E67" s="285"/>
    </row>
    <row r="68" spans="1:5" x14ac:dyDescent="0.2">
      <c r="A68" s="337"/>
      <c r="B68" s="338"/>
      <c r="D68" s="285"/>
      <c r="E68" s="285"/>
    </row>
    <row r="69" spans="1:5" x14ac:dyDescent="0.2">
      <c r="A69" s="337"/>
      <c r="B69" s="338"/>
      <c r="D69" s="285"/>
      <c r="E69" s="285"/>
    </row>
    <row r="70" spans="1:5" x14ac:dyDescent="0.2">
      <c r="A70" s="337"/>
      <c r="B70" s="338"/>
      <c r="D70" s="285"/>
      <c r="E70" s="285"/>
    </row>
    <row r="71" spans="1:5" x14ac:dyDescent="0.2">
      <c r="A71" s="337"/>
      <c r="B71" s="338"/>
      <c r="D71" s="285"/>
      <c r="E71" s="285"/>
    </row>
    <row r="72" spans="1:5" x14ac:dyDescent="0.2">
      <c r="A72" s="337"/>
      <c r="B72" s="338"/>
      <c r="D72" s="285"/>
      <c r="E72" s="285"/>
    </row>
    <row r="73" spans="1:5" x14ac:dyDescent="0.2">
      <c r="A73" s="337"/>
      <c r="B73" s="338"/>
      <c r="D73" s="285"/>
      <c r="E73" s="285"/>
    </row>
    <row r="74" spans="1:5" x14ac:dyDescent="0.2">
      <c r="A74" s="337"/>
      <c r="B74" s="338"/>
      <c r="D74" s="285"/>
      <c r="E74" s="285"/>
    </row>
    <row r="75" spans="1:5" x14ac:dyDescent="0.2">
      <c r="A75" s="337"/>
      <c r="B75" s="338"/>
      <c r="D75" s="285"/>
      <c r="E75" s="285"/>
    </row>
    <row r="76" spans="1:5" x14ac:dyDescent="0.2">
      <c r="A76" s="337"/>
      <c r="B76" s="338"/>
      <c r="D76" s="285"/>
      <c r="E76" s="285"/>
    </row>
    <row r="77" spans="1:5" x14ac:dyDescent="0.2">
      <c r="A77" s="337"/>
      <c r="B77" s="338"/>
      <c r="D77" s="285"/>
      <c r="E77" s="285"/>
    </row>
    <row r="78" spans="1:5" x14ac:dyDescent="0.2">
      <c r="A78" s="337"/>
      <c r="B78" s="338"/>
      <c r="D78" s="285"/>
      <c r="E78" s="285"/>
    </row>
    <row r="79" spans="1:5" x14ac:dyDescent="0.2">
      <c r="A79" s="337"/>
      <c r="B79" s="338"/>
    </row>
    <row r="80" spans="1:5" x14ac:dyDescent="0.2">
      <c r="A80" s="337"/>
      <c r="B80" s="338"/>
    </row>
    <row r="81" spans="1:2" x14ac:dyDescent="0.2">
      <c r="A81" s="337"/>
      <c r="B81" s="338"/>
    </row>
    <row r="82" spans="1:2" x14ac:dyDescent="0.2">
      <c r="A82" s="337"/>
      <c r="B82" s="338"/>
    </row>
    <row r="83" spans="1:2" x14ac:dyDescent="0.2">
      <c r="A83" s="337"/>
      <c r="B83" s="338"/>
    </row>
    <row r="84" spans="1:2" x14ac:dyDescent="0.2">
      <c r="A84" s="337"/>
      <c r="B84" s="338"/>
    </row>
    <row r="85" spans="1:2" x14ac:dyDescent="0.2">
      <c r="A85" s="337"/>
      <c r="B85" s="338"/>
    </row>
    <row r="86" spans="1:2" x14ac:dyDescent="0.2">
      <c r="A86" s="337"/>
      <c r="B86" s="338"/>
    </row>
    <row r="87" spans="1:2" x14ac:dyDescent="0.2">
      <c r="A87" s="337"/>
      <c r="B87" s="338"/>
    </row>
    <row r="88" spans="1:2" x14ac:dyDescent="0.2">
      <c r="A88" s="337"/>
      <c r="B88" s="338"/>
    </row>
    <row r="89" spans="1:2" x14ac:dyDescent="0.2">
      <c r="A89" s="337"/>
      <c r="B89" s="338"/>
    </row>
    <row r="90" spans="1:2" x14ac:dyDescent="0.2">
      <c r="A90" s="337"/>
      <c r="B90" s="338"/>
    </row>
    <row r="91" spans="1:2" x14ac:dyDescent="0.2">
      <c r="A91" s="337"/>
      <c r="B91" s="338"/>
    </row>
    <row r="92" spans="1:2" x14ac:dyDescent="0.2">
      <c r="A92" s="337"/>
      <c r="B92" s="338"/>
    </row>
    <row r="93" spans="1:2" x14ac:dyDescent="0.2">
      <c r="A93" s="337"/>
      <c r="B93" s="338"/>
    </row>
    <row r="94" spans="1:2" x14ac:dyDescent="0.2">
      <c r="A94" s="337"/>
      <c r="B94" s="338"/>
    </row>
    <row r="95" spans="1:2" x14ac:dyDescent="0.2">
      <c r="A95" s="337"/>
      <c r="B95" s="338"/>
    </row>
    <row r="96" spans="1:2" x14ac:dyDescent="0.2">
      <c r="A96" s="337"/>
      <c r="B96" s="338"/>
    </row>
    <row r="97" spans="1:2" x14ac:dyDescent="0.2">
      <c r="A97" s="337"/>
      <c r="B97" s="338"/>
    </row>
    <row r="98" spans="1:2" x14ac:dyDescent="0.2">
      <c r="A98" s="337"/>
      <c r="B98" s="338"/>
    </row>
    <row r="99" spans="1:2" x14ac:dyDescent="0.2">
      <c r="A99" s="337"/>
      <c r="B99" s="338"/>
    </row>
    <row r="100" spans="1:2" x14ac:dyDescent="0.2">
      <c r="A100" s="337"/>
      <c r="B100" s="338"/>
    </row>
    <row r="101" spans="1:2" x14ac:dyDescent="0.2">
      <c r="A101" s="337"/>
      <c r="B101" s="338"/>
    </row>
    <row r="102" spans="1:2" x14ac:dyDescent="0.2">
      <c r="A102" s="337"/>
      <c r="B102" s="338"/>
    </row>
    <row r="103" spans="1:2" x14ac:dyDescent="0.2">
      <c r="A103" s="337"/>
      <c r="B103" s="338"/>
    </row>
    <row r="104" spans="1:2" x14ac:dyDescent="0.2">
      <c r="A104" s="337"/>
      <c r="B104" s="338"/>
    </row>
    <row r="105" spans="1:2" x14ac:dyDescent="0.2">
      <c r="A105" s="337"/>
      <c r="B105" s="338"/>
    </row>
    <row r="106" spans="1:2" x14ac:dyDescent="0.2">
      <c r="A106" s="337"/>
      <c r="B106" s="338"/>
    </row>
    <row r="107" spans="1:2" x14ac:dyDescent="0.2">
      <c r="A107" s="337"/>
      <c r="B107" s="338"/>
    </row>
    <row r="108" spans="1:2" x14ac:dyDescent="0.2">
      <c r="A108" s="337"/>
      <c r="B108" s="338"/>
    </row>
    <row r="109" spans="1:2" x14ac:dyDescent="0.2">
      <c r="A109" s="337"/>
      <c r="B109" s="338"/>
    </row>
    <row r="110" spans="1:2" x14ac:dyDescent="0.2">
      <c r="A110" s="337"/>
      <c r="B110" s="338"/>
    </row>
    <row r="111" spans="1:2" x14ac:dyDescent="0.2">
      <c r="A111" s="337"/>
      <c r="B111" s="338"/>
    </row>
    <row r="112" spans="1:2" x14ac:dyDescent="0.2">
      <c r="A112" s="337"/>
      <c r="B112" s="338"/>
    </row>
    <row r="113" spans="1:2" x14ac:dyDescent="0.2">
      <c r="A113" s="337"/>
      <c r="B113" s="338"/>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36"/>
  <sheetViews>
    <sheetView showGridLines="0" workbookViewId="0">
      <selection activeCell="B13" sqref="B13"/>
    </sheetView>
  </sheetViews>
  <sheetFormatPr defaultColWidth="9.140625" defaultRowHeight="12.75" x14ac:dyDescent="0.2"/>
  <cols>
    <col min="1" max="1" width="1.42578125" style="78" customWidth="1"/>
    <col min="2" max="2" width="35.7109375" style="78" customWidth="1"/>
    <col min="3" max="3" width="23.7109375" style="78" customWidth="1"/>
    <col min="4" max="4" width="2.5703125" style="78" customWidth="1"/>
    <col min="5" max="5" width="24.140625" style="78" bestFit="1" customWidth="1"/>
    <col min="6" max="6" width="18.85546875" style="78" customWidth="1"/>
    <col min="7" max="16384" width="9.140625" style="78"/>
  </cols>
  <sheetData>
    <row r="1" spans="1:6" x14ac:dyDescent="0.2">
      <c r="A1" s="411" t="s">
        <v>164</v>
      </c>
      <c r="B1" s="411"/>
      <c r="C1" s="411"/>
      <c r="D1" s="411"/>
      <c r="E1" s="411"/>
      <c r="F1" s="411"/>
    </row>
    <row r="2" spans="1:6" x14ac:dyDescent="0.2">
      <c r="A2" s="258"/>
      <c r="B2" s="258"/>
      <c r="C2" s="258"/>
      <c r="D2" s="258"/>
      <c r="E2" s="258"/>
      <c r="F2" s="258"/>
    </row>
    <row r="3" spans="1:6" x14ac:dyDescent="0.2">
      <c r="B3" s="137" t="s">
        <v>217</v>
      </c>
    </row>
    <row r="4" spans="1:6" x14ac:dyDescent="0.2">
      <c r="B4" s="137" t="s">
        <v>100</v>
      </c>
    </row>
    <row r="5" spans="1:6" x14ac:dyDescent="0.2">
      <c r="B5" s="88"/>
    </row>
    <row r="6" spans="1:6" x14ac:dyDescent="0.2">
      <c r="B6" s="321" t="str">
        <f>'ASA1'!C9</f>
        <v>Cooperative Association for Special Eduation</v>
      </c>
    </row>
    <row r="7" spans="1:6" x14ac:dyDescent="0.2">
      <c r="B7" s="83" t="str">
        <f>'ASA1'!C10</f>
        <v>19-022-0150-61</v>
      </c>
    </row>
    <row r="8" spans="1:6" x14ac:dyDescent="0.2">
      <c r="B8" s="80"/>
    </row>
    <row r="9" spans="1:6" x14ac:dyDescent="0.2">
      <c r="B9" s="434" t="s">
        <v>99</v>
      </c>
      <c r="C9" s="435"/>
      <c r="D9" s="435"/>
      <c r="E9" s="435"/>
      <c r="F9" s="435"/>
    </row>
    <row r="10" spans="1:6" x14ac:dyDescent="0.2">
      <c r="B10" s="81"/>
      <c r="C10" s="79"/>
    </row>
    <row r="11" spans="1:6" x14ac:dyDescent="0.2">
      <c r="B11" s="339" t="s">
        <v>91</v>
      </c>
      <c r="C11" s="340" t="s">
        <v>87</v>
      </c>
      <c r="D11" s="84"/>
      <c r="E11" s="345" t="s">
        <v>91</v>
      </c>
      <c r="F11" s="346" t="s">
        <v>87</v>
      </c>
    </row>
    <row r="12" spans="1:6" s="85" customFormat="1" ht="14.65" customHeight="1" x14ac:dyDescent="0.2">
      <c r="B12" s="349" t="s">
        <v>332</v>
      </c>
      <c r="C12" s="350">
        <v>1023.05</v>
      </c>
      <c r="E12" s="349" t="s">
        <v>354</v>
      </c>
      <c r="F12" s="350">
        <v>2000</v>
      </c>
    </row>
    <row r="13" spans="1:6" s="85" customFormat="1" ht="14.65" customHeight="1" x14ac:dyDescent="0.2">
      <c r="B13" s="349" t="s">
        <v>333</v>
      </c>
      <c r="C13" s="350">
        <v>1042</v>
      </c>
      <c r="E13" s="349" t="s">
        <v>355</v>
      </c>
      <c r="F13" s="350">
        <v>2000</v>
      </c>
    </row>
    <row r="14" spans="1:6" s="85" customFormat="1" ht="14.65" customHeight="1" x14ac:dyDescent="0.2">
      <c r="B14" s="349" t="s">
        <v>334</v>
      </c>
      <c r="C14" s="350">
        <v>1125</v>
      </c>
      <c r="E14" s="349" t="s">
        <v>356</v>
      </c>
      <c r="F14" s="350">
        <v>2000</v>
      </c>
    </row>
    <row r="15" spans="1:6" s="85" customFormat="1" ht="14.65" customHeight="1" x14ac:dyDescent="0.2">
      <c r="B15" s="349" t="s">
        <v>335</v>
      </c>
      <c r="C15" s="350">
        <v>1162.5</v>
      </c>
      <c r="E15" s="349" t="s">
        <v>357</v>
      </c>
      <c r="F15" s="350">
        <v>2000</v>
      </c>
    </row>
    <row r="16" spans="1:6" s="85" customFormat="1" ht="14.65" customHeight="1" x14ac:dyDescent="0.2">
      <c r="B16" s="349" t="s">
        <v>336</v>
      </c>
      <c r="C16" s="350">
        <v>1164.3800000000001</v>
      </c>
      <c r="E16" s="349" t="s">
        <v>358</v>
      </c>
      <c r="F16" s="350">
        <v>2006.71</v>
      </c>
    </row>
    <row r="17" spans="2:6" s="85" customFormat="1" ht="14.65" customHeight="1" x14ac:dyDescent="0.2">
      <c r="B17" s="349" t="s">
        <v>337</v>
      </c>
      <c r="C17" s="350">
        <v>1170</v>
      </c>
      <c r="E17" s="349" t="s">
        <v>359</v>
      </c>
      <c r="F17" s="350">
        <v>2140</v>
      </c>
    </row>
    <row r="18" spans="2:6" s="85" customFormat="1" ht="14.65" customHeight="1" x14ac:dyDescent="0.2">
      <c r="B18" s="349" t="s">
        <v>338</v>
      </c>
      <c r="C18" s="350">
        <v>1216.4000000000001</v>
      </c>
      <c r="E18" s="349" t="s">
        <v>360</v>
      </c>
      <c r="F18" s="350">
        <v>2150</v>
      </c>
    </row>
    <row r="19" spans="2:6" s="85" customFormat="1" ht="14.65" customHeight="1" x14ac:dyDescent="0.2">
      <c r="B19" s="349" t="s">
        <v>339</v>
      </c>
      <c r="C19" s="350">
        <v>1250.5</v>
      </c>
      <c r="E19" s="349" t="s">
        <v>361</v>
      </c>
      <c r="F19" s="350">
        <v>2190.31</v>
      </c>
    </row>
    <row r="20" spans="2:6" s="85" customFormat="1" ht="14.65" customHeight="1" x14ac:dyDescent="0.2">
      <c r="B20" s="349" t="s">
        <v>340</v>
      </c>
      <c r="C20" s="350">
        <v>1265</v>
      </c>
      <c r="E20" s="349" t="s">
        <v>362</v>
      </c>
      <c r="F20" s="350">
        <v>2259.86</v>
      </c>
    </row>
    <row r="21" spans="2:6" s="85" customFormat="1" ht="14.65" customHeight="1" x14ac:dyDescent="0.2">
      <c r="B21" s="349" t="s">
        <v>341</v>
      </c>
      <c r="C21" s="350">
        <v>1333.88</v>
      </c>
      <c r="E21" s="349" t="s">
        <v>363</v>
      </c>
      <c r="F21" s="350">
        <v>2263.9499999999998</v>
      </c>
    </row>
    <row r="22" spans="2:6" s="85" customFormat="1" ht="14.65" customHeight="1" x14ac:dyDescent="0.2">
      <c r="B22" s="349" t="s">
        <v>342</v>
      </c>
      <c r="C22" s="350">
        <v>1335</v>
      </c>
      <c r="E22" s="349" t="s">
        <v>364</v>
      </c>
      <c r="F22" s="350">
        <v>2278.5300000000002</v>
      </c>
    </row>
    <row r="23" spans="2:6" s="85" customFormat="1" ht="14.65" customHeight="1" x14ac:dyDescent="0.2">
      <c r="B23" s="349" t="s">
        <v>343</v>
      </c>
      <c r="C23" s="350">
        <v>1356.43</v>
      </c>
      <c r="E23" s="349" t="s">
        <v>365</v>
      </c>
      <c r="F23" s="350">
        <v>2310.08</v>
      </c>
    </row>
    <row r="24" spans="2:6" s="85" customFormat="1" ht="14.65" customHeight="1" x14ac:dyDescent="0.2">
      <c r="B24" s="349" t="s">
        <v>344</v>
      </c>
      <c r="C24" s="350">
        <v>1393</v>
      </c>
      <c r="E24" s="349" t="s">
        <v>366</v>
      </c>
      <c r="F24" s="350">
        <v>2350</v>
      </c>
    </row>
    <row r="25" spans="2:6" s="85" customFormat="1" ht="14.65" customHeight="1" x14ac:dyDescent="0.2">
      <c r="B25" s="349" t="s">
        <v>345</v>
      </c>
      <c r="C25" s="350">
        <v>1447.1</v>
      </c>
      <c r="E25" s="349" t="s">
        <v>367</v>
      </c>
      <c r="F25" s="350">
        <v>2368</v>
      </c>
    </row>
    <row r="26" spans="2:6" s="85" customFormat="1" ht="14.65" customHeight="1" x14ac:dyDescent="0.2">
      <c r="B26" s="349" t="s">
        <v>346</v>
      </c>
      <c r="C26" s="350">
        <v>1500</v>
      </c>
      <c r="E26" s="349" t="s">
        <v>368</v>
      </c>
      <c r="F26" s="350">
        <v>2461.13</v>
      </c>
    </row>
    <row r="27" spans="2:6" s="85" customFormat="1" ht="14.65" customHeight="1" x14ac:dyDescent="0.2">
      <c r="B27" s="349" t="s">
        <v>347</v>
      </c>
      <c r="C27" s="350">
        <v>1503.08</v>
      </c>
      <c r="E27" s="355"/>
      <c r="F27" s="356"/>
    </row>
    <row r="28" spans="2:6" s="85" customFormat="1" ht="14.65" customHeight="1" x14ac:dyDescent="0.2">
      <c r="B28" s="349" t="s">
        <v>348</v>
      </c>
      <c r="C28" s="350">
        <v>1518.5</v>
      </c>
      <c r="E28" s="355"/>
      <c r="F28" s="356"/>
    </row>
    <row r="29" spans="2:6" s="85" customFormat="1" ht="14.65" customHeight="1" x14ac:dyDescent="0.2">
      <c r="B29" s="349" t="s">
        <v>349</v>
      </c>
      <c r="C29" s="350">
        <v>1584</v>
      </c>
      <c r="E29" s="355"/>
      <c r="F29" s="356"/>
    </row>
    <row r="30" spans="2:6" s="85" customFormat="1" ht="14.65" customHeight="1" x14ac:dyDescent="0.2">
      <c r="B30" s="349" t="s">
        <v>350</v>
      </c>
      <c r="C30" s="350">
        <v>1600</v>
      </c>
      <c r="E30" s="355"/>
      <c r="F30" s="356"/>
    </row>
    <row r="31" spans="2:6" s="85" customFormat="1" ht="14.65" customHeight="1" x14ac:dyDescent="0.2">
      <c r="B31" s="349" t="s">
        <v>351</v>
      </c>
      <c r="C31" s="350">
        <v>1800</v>
      </c>
      <c r="E31" s="355"/>
      <c r="F31" s="356"/>
    </row>
    <row r="32" spans="2:6" s="85" customFormat="1" ht="14.65" customHeight="1" x14ac:dyDescent="0.2">
      <c r="B32" s="349" t="s">
        <v>352</v>
      </c>
      <c r="C32" s="350">
        <v>1800</v>
      </c>
      <c r="E32" s="355"/>
      <c r="F32" s="356"/>
    </row>
    <row r="33" spans="2:6" s="85" customFormat="1" ht="14.65" customHeight="1" x14ac:dyDescent="0.2">
      <c r="B33" s="349" t="s">
        <v>353</v>
      </c>
      <c r="C33" s="350">
        <v>1850</v>
      </c>
      <c r="E33" s="355"/>
      <c r="F33" s="356"/>
    </row>
    <row r="34" spans="2:6" s="85" customFormat="1" ht="14.65" customHeight="1" x14ac:dyDescent="0.2">
      <c r="B34" s="349" t="s">
        <v>275</v>
      </c>
      <c r="C34" s="350">
        <v>1868.6</v>
      </c>
      <c r="E34" s="355"/>
      <c r="F34" s="356"/>
    </row>
    <row r="35" spans="2:6" s="85" customFormat="1" ht="14.65" customHeight="1" x14ac:dyDescent="0.2">
      <c r="B35" s="351"/>
      <c r="C35" s="352"/>
      <c r="E35" s="355"/>
      <c r="F35" s="356"/>
    </row>
    <row r="36" spans="2:6" s="85" customFormat="1" ht="11.25" x14ac:dyDescent="0.2">
      <c r="B36" s="353"/>
      <c r="C36" s="354"/>
      <c r="E36" s="357"/>
      <c r="F36" s="358"/>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47"/>
  <sheetViews>
    <sheetView showGridLines="0" workbookViewId="0">
      <selection activeCell="E21" sqref="E21"/>
    </sheetView>
  </sheetViews>
  <sheetFormatPr defaultColWidth="9.140625" defaultRowHeight="12.75" x14ac:dyDescent="0.2"/>
  <cols>
    <col min="1" max="1" width="1.42578125" style="78" customWidth="1"/>
    <col min="2" max="2" width="30.7109375" style="78" customWidth="1"/>
    <col min="3" max="3" width="24.85546875" style="78" customWidth="1"/>
    <col min="4" max="4" width="30.7109375" style="78" customWidth="1"/>
    <col min="5" max="5" width="24.7109375" style="78" customWidth="1"/>
    <col min="6" max="6" width="4.7109375" style="78" customWidth="1"/>
    <col min="7" max="16384" width="9.140625" style="78"/>
  </cols>
  <sheetData>
    <row r="1" spans="1:5" x14ac:dyDescent="0.2">
      <c r="A1" s="411" t="s">
        <v>165</v>
      </c>
      <c r="B1" s="411"/>
      <c r="C1" s="411"/>
      <c r="D1" s="411"/>
      <c r="E1" s="411"/>
    </row>
    <row r="3" spans="1:5" s="82" customFormat="1" x14ac:dyDescent="0.2">
      <c r="B3" s="137" t="s">
        <v>101</v>
      </c>
    </row>
    <row r="4" spans="1:5" s="82" customFormat="1" x14ac:dyDescent="0.2">
      <c r="B4" s="137" t="s">
        <v>102</v>
      </c>
    </row>
    <row r="5" spans="1:5" s="82" customFormat="1" x14ac:dyDescent="0.2">
      <c r="B5" s="137"/>
    </row>
    <row r="6" spans="1:5" x14ac:dyDescent="0.2">
      <c r="B6" s="135" t="str">
        <f>'ASA1'!C9</f>
        <v>Cooperative Association for Special Eduation</v>
      </c>
    </row>
    <row r="7" spans="1:5" x14ac:dyDescent="0.2">
      <c r="B7" s="83" t="str">
        <f>'ASA1'!C10</f>
        <v>19-022-0150-61</v>
      </c>
    </row>
    <row r="8" spans="1:5" x14ac:dyDescent="0.2">
      <c r="B8" s="83"/>
    </row>
    <row r="9" spans="1:5" x14ac:dyDescent="0.2">
      <c r="B9" s="434" t="s">
        <v>97</v>
      </c>
      <c r="C9" s="435"/>
      <c r="D9" s="435"/>
      <c r="E9" s="435"/>
    </row>
    <row r="10" spans="1:5" x14ac:dyDescent="0.2">
      <c r="B10" s="81"/>
      <c r="C10" s="79"/>
    </row>
    <row r="11" spans="1:5" x14ac:dyDescent="0.2">
      <c r="B11" s="282" t="s">
        <v>91</v>
      </c>
      <c r="C11" s="283" t="s">
        <v>87</v>
      </c>
      <c r="D11" s="282" t="s">
        <v>91</v>
      </c>
      <c r="E11" s="283" t="s">
        <v>87</v>
      </c>
    </row>
    <row r="12" spans="1:5" s="85" customFormat="1" ht="14.65" customHeight="1" x14ac:dyDescent="0.2">
      <c r="B12" s="347" t="s">
        <v>381</v>
      </c>
      <c r="C12" s="348">
        <v>500</v>
      </c>
      <c r="D12" s="313"/>
      <c r="E12" s="311"/>
    </row>
    <row r="13" spans="1:5" s="85" customFormat="1" ht="14.65" customHeight="1" x14ac:dyDescent="0.2">
      <c r="B13" s="347" t="s">
        <v>391</v>
      </c>
      <c r="C13" s="348">
        <v>550</v>
      </c>
      <c r="D13" s="313"/>
      <c r="E13" s="311"/>
    </row>
    <row r="14" spans="1:5" s="85" customFormat="1" ht="14.65" customHeight="1" x14ac:dyDescent="0.2">
      <c r="B14" s="347" t="s">
        <v>385</v>
      </c>
      <c r="C14" s="348">
        <v>555.17999999999995</v>
      </c>
      <c r="D14" s="313"/>
      <c r="E14" s="311"/>
    </row>
    <row r="15" spans="1:5" s="85" customFormat="1" ht="14.65" customHeight="1" x14ac:dyDescent="0.2">
      <c r="B15" s="347" t="s">
        <v>389</v>
      </c>
      <c r="C15" s="348">
        <v>579.32000000000005</v>
      </c>
      <c r="D15" s="313"/>
      <c r="E15" s="311"/>
    </row>
    <row r="16" spans="1:5" s="85" customFormat="1" ht="14.65" customHeight="1" x14ac:dyDescent="0.2">
      <c r="B16" s="347" t="s">
        <v>369</v>
      </c>
      <c r="C16" s="348">
        <v>600</v>
      </c>
      <c r="D16" s="313"/>
      <c r="E16" s="311"/>
    </row>
    <row r="17" spans="2:5" s="85" customFormat="1" ht="14.65" customHeight="1" x14ac:dyDescent="0.2">
      <c r="B17" s="347" t="s">
        <v>387</v>
      </c>
      <c r="C17" s="348">
        <v>600</v>
      </c>
      <c r="D17" s="313"/>
      <c r="E17" s="311"/>
    </row>
    <row r="18" spans="2:5" s="85" customFormat="1" ht="14.65" customHeight="1" x14ac:dyDescent="0.2">
      <c r="B18" s="347" t="s">
        <v>388</v>
      </c>
      <c r="C18" s="348">
        <v>600</v>
      </c>
      <c r="D18" s="313"/>
      <c r="E18" s="311"/>
    </row>
    <row r="19" spans="2:5" s="85" customFormat="1" ht="14.65" customHeight="1" x14ac:dyDescent="0.2">
      <c r="B19" s="347" t="s">
        <v>374</v>
      </c>
      <c r="C19" s="348">
        <v>600.21</v>
      </c>
      <c r="D19" s="313"/>
      <c r="E19" s="311"/>
    </row>
    <row r="20" spans="2:5" s="85" customFormat="1" ht="14.65" customHeight="1" x14ac:dyDescent="0.2">
      <c r="B20" s="347" t="s">
        <v>383</v>
      </c>
      <c r="C20" s="348">
        <v>604.85</v>
      </c>
      <c r="D20" s="313"/>
      <c r="E20" s="311"/>
    </row>
    <row r="21" spans="2:5" s="85" customFormat="1" ht="14.65" customHeight="1" x14ac:dyDescent="0.2">
      <c r="B21" s="347" t="s">
        <v>376</v>
      </c>
      <c r="C21" s="348">
        <v>608.08000000000004</v>
      </c>
      <c r="D21" s="313"/>
      <c r="E21" s="311"/>
    </row>
    <row r="22" spans="2:5" s="85" customFormat="1" ht="14.65" customHeight="1" x14ac:dyDescent="0.2">
      <c r="B22" s="347" t="s">
        <v>390</v>
      </c>
      <c r="C22" s="348">
        <v>616.63</v>
      </c>
      <c r="D22" s="313"/>
      <c r="E22" s="311"/>
    </row>
    <row r="23" spans="2:5" s="85" customFormat="1" ht="14.65" customHeight="1" x14ac:dyDescent="0.2">
      <c r="B23" s="347" t="s">
        <v>384</v>
      </c>
      <c r="C23" s="348">
        <v>618.03</v>
      </c>
      <c r="D23" s="313"/>
      <c r="E23" s="311"/>
    </row>
    <row r="24" spans="2:5" s="85" customFormat="1" ht="14.65" customHeight="1" x14ac:dyDescent="0.2">
      <c r="B24" s="347" t="s">
        <v>380</v>
      </c>
      <c r="C24" s="348">
        <v>678</v>
      </c>
      <c r="D24" s="313"/>
      <c r="E24" s="311"/>
    </row>
    <row r="25" spans="2:5" s="85" customFormat="1" ht="14.65" customHeight="1" x14ac:dyDescent="0.2">
      <c r="B25" s="347" t="s">
        <v>373</v>
      </c>
      <c r="C25" s="348">
        <v>705</v>
      </c>
      <c r="D25" s="313"/>
      <c r="E25" s="311"/>
    </row>
    <row r="26" spans="2:5" s="85" customFormat="1" ht="14.65" customHeight="1" x14ac:dyDescent="0.2">
      <c r="B26" s="347" t="s">
        <v>372</v>
      </c>
      <c r="C26" s="348">
        <v>773.2</v>
      </c>
      <c r="D26" s="313"/>
      <c r="E26" s="311"/>
    </row>
    <row r="27" spans="2:5" s="85" customFormat="1" ht="14.65" customHeight="1" x14ac:dyDescent="0.2">
      <c r="B27" s="347" t="s">
        <v>370</v>
      </c>
      <c r="C27" s="348">
        <v>784.3</v>
      </c>
      <c r="D27" s="313"/>
      <c r="E27" s="311"/>
    </row>
    <row r="28" spans="2:5" s="85" customFormat="1" ht="14.65" customHeight="1" x14ac:dyDescent="0.2">
      <c r="B28" s="347" t="s">
        <v>378</v>
      </c>
      <c r="C28" s="348">
        <v>804</v>
      </c>
      <c r="D28" s="313"/>
      <c r="E28" s="311"/>
    </row>
    <row r="29" spans="2:5" s="85" customFormat="1" ht="14.65" customHeight="1" x14ac:dyDescent="0.2">
      <c r="B29" s="347" t="s">
        <v>375</v>
      </c>
      <c r="C29" s="348">
        <v>820</v>
      </c>
      <c r="D29" s="313"/>
      <c r="E29" s="311"/>
    </row>
    <row r="30" spans="2:5" s="85" customFormat="1" ht="14.65" customHeight="1" x14ac:dyDescent="0.2">
      <c r="B30" s="347" t="s">
        <v>377</v>
      </c>
      <c r="C30" s="348">
        <v>897</v>
      </c>
      <c r="D30" s="313"/>
      <c r="E30" s="311"/>
    </row>
    <row r="31" spans="2:5" s="85" customFormat="1" ht="14.65" customHeight="1" x14ac:dyDescent="0.2">
      <c r="B31" s="347" t="s">
        <v>386</v>
      </c>
      <c r="C31" s="348">
        <v>906.5</v>
      </c>
      <c r="D31" s="313"/>
      <c r="E31" s="311"/>
    </row>
    <row r="32" spans="2:5" s="85" customFormat="1" ht="14.65" customHeight="1" x14ac:dyDescent="0.2">
      <c r="B32" s="347" t="s">
        <v>382</v>
      </c>
      <c r="C32" s="348">
        <v>933.59</v>
      </c>
      <c r="D32" s="313"/>
      <c r="E32" s="311"/>
    </row>
    <row r="33" spans="2:5" s="85" customFormat="1" ht="14.65" customHeight="1" x14ac:dyDescent="0.2">
      <c r="B33" s="347" t="s">
        <v>371</v>
      </c>
      <c r="C33" s="348">
        <v>952</v>
      </c>
      <c r="D33" s="313"/>
      <c r="E33" s="311"/>
    </row>
    <row r="34" spans="2:5" s="85" customFormat="1" ht="14.65" customHeight="1" x14ac:dyDescent="0.2">
      <c r="B34" s="347" t="s">
        <v>379</v>
      </c>
      <c r="C34" s="348">
        <v>968</v>
      </c>
      <c r="D34" s="313"/>
      <c r="E34" s="311"/>
    </row>
    <row r="35" spans="2:5" s="85" customFormat="1" ht="14.65" customHeight="1" x14ac:dyDescent="0.2">
      <c r="B35" s="313"/>
      <c r="C35" s="311"/>
      <c r="D35" s="313"/>
      <c r="E35" s="311"/>
    </row>
    <row r="36" spans="2:5" s="85" customFormat="1" ht="11.25" x14ac:dyDescent="0.2">
      <c r="B36" s="314"/>
      <c r="C36" s="312"/>
      <c r="D36" s="314"/>
      <c r="E36" s="312"/>
    </row>
    <row r="37" spans="2:5" x14ac:dyDescent="0.2">
      <c r="B37"/>
    </row>
    <row r="47" spans="2:5" x14ac:dyDescent="0.2">
      <c r="B47" s="175"/>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fitToPage="1"/>
  </sheetPr>
  <dimension ref="A1:D26"/>
  <sheetViews>
    <sheetView showGridLines="0" topLeftCell="A10" zoomScaleNormal="100" workbookViewId="0">
      <selection activeCell="B3" sqref="B3"/>
    </sheetView>
  </sheetViews>
  <sheetFormatPr defaultColWidth="9.140625" defaultRowHeight="12.75" x14ac:dyDescent="0.2"/>
  <cols>
    <col min="1" max="1" width="84.5703125" style="221" customWidth="1"/>
    <col min="2" max="2" width="31.7109375" style="220" customWidth="1"/>
    <col min="3" max="3" width="4.140625" style="220" customWidth="1"/>
    <col min="4" max="4" width="7.7109375" style="220" customWidth="1"/>
    <col min="5" max="16384" width="9.140625" style="220"/>
  </cols>
  <sheetData>
    <row r="1" spans="1:4" ht="15" x14ac:dyDescent="0.2">
      <c r="A1" s="436" t="s">
        <v>199</v>
      </c>
      <c r="B1" s="437"/>
      <c r="C1" s="219"/>
      <c r="D1" s="219"/>
    </row>
    <row r="2" spans="1:4" ht="4.5" customHeight="1" x14ac:dyDescent="0.2"/>
    <row r="3" spans="1:4" ht="7.5" customHeight="1" x14ac:dyDescent="0.2"/>
    <row r="4" spans="1:4" ht="39" customHeight="1" x14ac:dyDescent="0.2">
      <c r="A4" s="440" t="s">
        <v>167</v>
      </c>
      <c r="B4" s="439"/>
      <c r="C4" s="221"/>
      <c r="D4" s="221"/>
    </row>
    <row r="5" spans="1:4" ht="9.75" customHeight="1" x14ac:dyDescent="0.2">
      <c r="A5" s="441"/>
      <c r="B5" s="442"/>
      <c r="C5" s="330"/>
    </row>
    <row r="6" spans="1:4" ht="25.5" x14ac:dyDescent="0.2">
      <c r="A6" s="326" t="s">
        <v>188</v>
      </c>
      <c r="B6" s="231" t="str">
        <f>'ASA1'!C9</f>
        <v>Cooperative Association for Special Eduation</v>
      </c>
      <c r="C6" s="330"/>
    </row>
    <row r="7" spans="1:4" ht="102.75" customHeight="1" x14ac:dyDescent="0.2">
      <c r="A7" s="234"/>
      <c r="B7" s="235"/>
    </row>
    <row r="8" spans="1:4" ht="18" thickBot="1" x14ac:dyDescent="0.25">
      <c r="A8" s="445" t="s">
        <v>214</v>
      </c>
      <c r="B8" s="445"/>
    </row>
    <row r="9" spans="1:4" ht="43.5" customHeight="1" thickBot="1" x14ac:dyDescent="0.35">
      <c r="A9" s="443" t="s">
        <v>213</v>
      </c>
      <c r="B9" s="444"/>
      <c r="C9" s="332" t="s">
        <v>392</v>
      </c>
    </row>
    <row r="10" spans="1:4" ht="54" customHeight="1" x14ac:dyDescent="0.2">
      <c r="A10" s="438" t="s">
        <v>200</v>
      </c>
      <c r="B10" s="439"/>
      <c r="C10" s="221"/>
      <c r="D10" s="221"/>
    </row>
    <row r="11" spans="1:4" ht="6" customHeight="1" x14ac:dyDescent="0.2">
      <c r="A11" s="230"/>
      <c r="B11" s="231"/>
    </row>
    <row r="12" spans="1:4" ht="30.75" customHeight="1" x14ac:dyDescent="0.2">
      <c r="A12" s="438" t="s">
        <v>125</v>
      </c>
      <c r="B12" s="439"/>
    </row>
    <row r="13" spans="1:4" ht="4.5" customHeight="1" x14ac:dyDescent="0.2">
      <c r="A13" s="230"/>
      <c r="B13" s="231"/>
    </row>
    <row r="14" spans="1:4" ht="62.25" customHeight="1" x14ac:dyDescent="0.2">
      <c r="A14" s="438" t="s">
        <v>201</v>
      </c>
      <c r="B14" s="439"/>
    </row>
    <row r="15" spans="1:4" ht="3" customHeight="1" x14ac:dyDescent="0.2">
      <c r="A15" s="230"/>
      <c r="B15" s="231"/>
    </row>
    <row r="16" spans="1:4" ht="29.25" customHeight="1" x14ac:dyDescent="0.2">
      <c r="A16" s="438" t="s">
        <v>126</v>
      </c>
      <c r="B16" s="439"/>
    </row>
    <row r="17" spans="1:2" ht="6.75" customHeight="1" x14ac:dyDescent="0.2"/>
    <row r="18" spans="1:2" ht="13.5" customHeight="1" x14ac:dyDescent="0.2">
      <c r="A18" s="232" t="s">
        <v>121</v>
      </c>
      <c r="B18" s="228">
        <v>0</v>
      </c>
    </row>
    <row r="19" spans="1:2" ht="14.25" customHeight="1" x14ac:dyDescent="0.2">
      <c r="A19" s="227"/>
      <c r="B19" s="224" t="s">
        <v>184</v>
      </c>
    </row>
    <row r="20" spans="1:2" ht="13.5" customHeight="1" x14ac:dyDescent="0.2">
      <c r="A20" s="232" t="s">
        <v>122</v>
      </c>
      <c r="B20" s="229">
        <v>0</v>
      </c>
    </row>
    <row r="21" spans="1:2" ht="13.5" customHeight="1" x14ac:dyDescent="0.2">
      <c r="A21" s="227"/>
      <c r="B21" s="225" t="s">
        <v>185</v>
      </c>
    </row>
    <row r="22" spans="1:2" ht="25.5" x14ac:dyDescent="0.2">
      <c r="A22" s="233" t="s">
        <v>124</v>
      </c>
      <c r="B22" s="228">
        <v>0</v>
      </c>
    </row>
    <row r="23" spans="1:2" ht="12.75" customHeight="1" x14ac:dyDescent="0.2">
      <c r="A23" s="331" t="s">
        <v>212</v>
      </c>
      <c r="B23" s="226" t="s">
        <v>184</v>
      </c>
    </row>
    <row r="24" spans="1:2" ht="40.5" customHeight="1" x14ac:dyDescent="0.2">
      <c r="A24" s="232" t="s">
        <v>123</v>
      </c>
      <c r="B24" s="229">
        <v>0</v>
      </c>
    </row>
    <row r="25" spans="1:2" ht="14.25" customHeight="1" x14ac:dyDescent="0.2">
      <c r="A25" s="331" t="s">
        <v>212</v>
      </c>
      <c r="B25" s="223" t="s">
        <v>185</v>
      </c>
    </row>
    <row r="26" spans="1:2" x14ac:dyDescent="0.2">
      <c r="B26" s="222"/>
    </row>
  </sheetData>
  <mergeCells count="9">
    <mergeCell ref="A1:B1"/>
    <mergeCell ref="A12:B12"/>
    <mergeCell ref="A14:B14"/>
    <mergeCell ref="A16:B16"/>
    <mergeCell ref="A4:B4"/>
    <mergeCell ref="A10:B10"/>
    <mergeCell ref="A5:B5"/>
    <mergeCell ref="A9:B9"/>
    <mergeCell ref="A8:B8"/>
  </mergeCells>
  <phoneticPr fontId="2" type="noConversion"/>
  <printOptions headings="1"/>
  <pageMargins left="0.75" right="0" top="0.72" bottom="0.21" header="0.22" footer="0.17"/>
  <pageSetup scale="96"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3" r:id="rId4">
          <objectPr defaultSize="0" autoPict="0" r:id="rId5">
            <anchor moveWithCells="1">
              <from>
                <xdr:col>0</xdr:col>
                <xdr:colOff>2124075</xdr:colOff>
                <xdr:row>6</xdr:row>
                <xdr:rowOff>114300</xdr:rowOff>
              </from>
              <to>
                <xdr:col>0</xdr:col>
                <xdr:colOff>3371850</xdr:colOff>
                <xdr:row>6</xdr:row>
                <xdr:rowOff>1047750</xdr:rowOff>
              </to>
            </anchor>
          </objectPr>
        </oleObject>
      </mc:Choice>
      <mc:Fallback>
        <oleObject progId="Acrobat Document" dvAspect="DVASPECT_ICON" shapeId="1639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C104F6BE68844A90F99263F25138C4" ma:contentTypeVersion="12" ma:contentTypeDescription="Create a new document." ma:contentTypeScope="" ma:versionID="ee2ed353f7e2db90e482e02d0572313e">
  <xsd:schema xmlns:xsd="http://www.w3.org/2001/XMLSchema" xmlns:xs="http://www.w3.org/2001/XMLSchema" xmlns:p="http://schemas.microsoft.com/office/2006/metadata/properties" xmlns:ns2="fbfe85a8-20e1-4145-a7ea-7bbbe678cceb" xmlns:ns3="2a3d47de-9a8c-49a5-92e0-0d20033b16ee" targetNamespace="http://schemas.microsoft.com/office/2006/metadata/properties" ma:root="true" ma:fieldsID="6c37aef9aed3aecb594311c1b5b98ba8" ns2:_="" ns3:_="">
    <xsd:import namespace="fbfe85a8-20e1-4145-a7ea-7bbbe678cceb"/>
    <xsd:import namespace="2a3d47de-9a8c-49a5-92e0-0d20033b16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e85a8-20e1-4145-a7ea-7bbbe678cce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3d47de-9a8c-49a5-92e0-0d20033b16e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E4C547-7711-4340-9C3C-011563C596B5}">
  <ds:schemaRefs>
    <ds:schemaRef ds:uri="http://schemas.microsoft.com/sharepoint/v3/contenttype/forms"/>
  </ds:schemaRefs>
</ds:datastoreItem>
</file>

<file path=customXml/itemProps2.xml><?xml version="1.0" encoding="utf-8"?>
<ds:datastoreItem xmlns:ds="http://schemas.openxmlformats.org/officeDocument/2006/customXml" ds:itemID="{CC1AF135-BAF6-44AF-A6F2-101A0F4DF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e85a8-20e1-4145-a7ea-7bbbe678cceb"/>
    <ds:schemaRef ds:uri="2a3d47de-9a8c-49a5-92e0-0d20033b1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6B1D56-EA82-469A-9BB2-87F49CC1999A}">
  <ds:schemaRefs>
    <ds:schemaRef ds:uri="http://purl.org/dc/terms/"/>
    <ds:schemaRef ds:uri="http://schemas.microsoft.com/office/2006/metadata/properties"/>
    <ds:schemaRef ds:uri="http://schemas.microsoft.com/office/2006/documentManagement/types"/>
    <ds:schemaRef ds:uri="bea92097-1ed7-4821-b721-f1cc4a6e9d01"/>
    <ds:schemaRef ds:uri="32161f05-83f6-4fea-b805-ba1f5854d304"/>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 ds:uri="d21dc803-237d-4c68-8692-8d731fd29118"/>
    <ds:schemaRef ds:uri="6ce3111e-7420-4802-b50a-75d4e9a0b980"/>
    <ds:schemaRef ds:uri="http://schemas.microsoft.com/sharepoint/v3"/>
    <ds:schemaRef ds:uri="4d435f69-8686-490b-bd6d-b153bf22a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ASA21Form.xlsx</dc:title>
  <dc:creator>KOLAZ CHRISTINE</dc:creator>
  <cp:keywords/>
  <cp:lastModifiedBy>Jeff Zimmerman</cp:lastModifiedBy>
  <cp:lastPrinted>2021-03-31T14:04:25Z</cp:lastPrinted>
  <dcterms:created xsi:type="dcterms:W3CDTF">2001-07-03T18:32:58Z</dcterms:created>
  <dcterms:modified xsi:type="dcterms:W3CDTF">2022-01-31T14:12:42Z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0x01010046C104F6BE68844A90F99263F25138C4</vt:lpwstr>
  </property>
  <property fmtid="{D5CDD505-2E9C-101B-9397-08002B2CF9AE}" pid="3" name="TaxKeyword">
    <vt:lpwstr/>
  </property>
</Properties>
</file>